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Šios_darbaknygės" defaultThemeVersion="124226"/>
  <bookViews>
    <workbookView xWindow="480" yWindow="765" windowWidth="21720" windowHeight="9315" tabRatio="881"/>
  </bookViews>
  <sheets>
    <sheet name="MS" sheetId="37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2_Kastu_centras">'[1]2_Priskyrimai'!$H$3:$L$25</definedName>
    <definedName name="_2_Prisk.Pajamos">'[1]2_Priskyrimai'!$A$116:$F$150</definedName>
    <definedName name="_2_Prisk.SanaudosV">'[1]2_Priskyrimai'!$A$3:$F$105</definedName>
    <definedName name="_3_Bendras_HS">'[1]3_Skaiciavimai'!$H$2:$AD$2</definedName>
    <definedName name="_3_Bendras_VP">'[1]3_Skaiciavimai'!$E$120:$E$154</definedName>
    <definedName name="_3_Bendras_VS">'[1]3_Skaiciavimai'!$E$7:$E$102</definedName>
    <definedName name="_3_Kita_veikla_HS">'[1]3_Skaiciavimai'!$H$5:$AD$5</definedName>
    <definedName name="_3_Kita_veikla_VP" localSheetId="0">[1]!Lentelė1[Kita_veikla_VP]</definedName>
    <definedName name="_3_Kita_veikla_VP">[1]!Lentelė1[Kita_veikla_VP]</definedName>
    <definedName name="_3_Kita_veikla_VS">'[1]3_Skaiciavimai'!$D$7:$D$102</definedName>
    <definedName name="_3_Pajamos" localSheetId="0">[1]!Lentelė1[[Pradiniai likučiai]:[Likučiai]]</definedName>
    <definedName name="_3_Pajamos">[1]!Lentelė1[[Pradiniai likučiai]:[Likučiai]]</definedName>
    <definedName name="_3_Pajamos_Kreditas" localSheetId="0">[1]!Lentelė1[Kreditas]</definedName>
    <definedName name="_3_Pajamos_Kreditas">[1]!Lentelė1[Kreditas]</definedName>
    <definedName name="_3_Sąnaudos">'[1]3_Skaiciavimai'!$H$7:$AD$102</definedName>
    <definedName name="_3_Siluma_VP" localSheetId="0">[1]!Lentelė1[Šiluma_VP]</definedName>
    <definedName name="_3_Siluma_VP">[1]!Lentelė1[Šiluma_VP]</definedName>
    <definedName name="_3_Šiluma_HS">'[1]3_Skaiciavimai'!$H$4:$AD$4</definedName>
    <definedName name="_3_Šiluma_VS">'[1]3_Skaiciavimai'!$C$7:$C$102</definedName>
    <definedName name="_3_Vanduo_HS">'[1]3_Skaiciavimai'!$H$3:$AD$3</definedName>
    <definedName name="_3_Vanduo_VP" localSheetId="0">[1]!Lentelė1[Vanduo_VP]</definedName>
    <definedName name="_3_Vanduo_VP">[1]!Lentelė1[Vanduo_VP]</definedName>
    <definedName name="_3_Vanduo_VS">'[1]3_Skaiciavimai'!$B$7:$B$102</definedName>
    <definedName name="_f" localSheetId="0" hidden="1">[2]gamybaK!#REF!</definedName>
    <definedName name="_f" hidden="1">[2]gamybaK!#REF!</definedName>
    <definedName name="_xlnm._FilterDatabase" localSheetId="0" hidden="1">[2]gamybaK!#REF!</definedName>
    <definedName name="_xlnm._FilterDatabase" hidden="1">[2]gamybaK!#REF!</definedName>
    <definedName name="_FilterDatabase1" hidden="1">[2]gamybaK!#REF!</definedName>
    <definedName name="a" localSheetId="0" hidden="1">[3]gamybaK!#REF!</definedName>
    <definedName name="a" hidden="1">[3]gamybaK!#REF!</definedName>
    <definedName name="AA" localSheetId="0" hidden="1">[3]gamybaK!#REF!</definedName>
    <definedName name="AA" hidden="1">[3]gamybaK!#REF!</definedName>
    <definedName name="AAA" localSheetId="0" hidden="1">[4]gamybaK!#REF!</definedName>
    <definedName name="AAA" hidden="1">[4]gamybaK!#REF!</definedName>
    <definedName name="AAAA" localSheetId="0" hidden="1">[3]gamybaK!#REF!</definedName>
    <definedName name="AAAA" hidden="1">[3]gamybaK!#REF!</definedName>
    <definedName name="AS" localSheetId="0" hidden="1">[4]gamybaK!#REF!</definedName>
    <definedName name="AS" hidden="1">[4]gamybaK!#REF!</definedName>
    <definedName name="AS2DocOpenMode" hidden="1">"AS2DocumentEdit"</definedName>
    <definedName name="asd" localSheetId="0" hidden="1">[3]gamybaK!#REF!</definedName>
    <definedName name="asd" hidden="1">[3]gamybaK!#REF!</definedName>
    <definedName name="azx" localSheetId="0" hidden="1">[4]gamybaK!#REF!</definedName>
    <definedName name="azx" hidden="1">[4]gamybaK!#REF!</definedName>
    <definedName name="de" hidden="1">#REF!</definedName>
    <definedName name="eeee" hidden="1">#REF!</definedName>
    <definedName name="eeeee" hidden="1">#REF!</definedName>
    <definedName name="ET" hidden="1">#REF!</definedName>
    <definedName name="filter" localSheetId="0" hidden="1">[5]gamybaK!#REF!</definedName>
    <definedName name="filter" hidden="1">[5]gamybaK!#REF!</definedName>
    <definedName name="h" localSheetId="0" hidden="1">[6]gamybaK!#REF!</definedName>
    <definedName name="h" hidden="1">[6]gamybaK!#REF!</definedName>
    <definedName name="hmm" hidden="1">#REF!</definedName>
    <definedName name="kint" localSheetId="0" hidden="1">[7]gamybaK!#REF!</definedName>
    <definedName name="kint" hidden="1">[7]gamybaK!#REF!</definedName>
    <definedName name="l" localSheetId="0" hidden="1">[7]gamybaK!#REF!</definedName>
    <definedName name="l" hidden="1">[7]gamybaK!#REF!</definedName>
    <definedName name="lkjh" localSheetId="0" hidden="1">[5]gamybaK!#REF!</definedName>
    <definedName name="lkjh" hidden="1">[5]gamybaK!#REF!</definedName>
    <definedName name="lkmjh" localSheetId="0" hidden="1">[8]gamybaK!#REF!</definedName>
    <definedName name="lkmjh" hidden="1">[8]gamybaK!#REF!</definedName>
    <definedName name="m" localSheetId="0" hidden="1">[7]gamybaK!#REF!</definedName>
    <definedName name="m" hidden="1">[7]gamybaK!#REF!</definedName>
    <definedName name="pr" hidden="1">[9]gamybaK!#REF!</definedName>
    <definedName name="_xlnm.Print_Area" localSheetId="0">MS!$A$1:$K$923</definedName>
    <definedName name="PSW_CALCULATE_0" hidden="1">#REF!</definedName>
    <definedName name="PSW_SAVE_0" hidden="1">#REF!</definedName>
    <definedName name="PSWGrid_0_0" hidden="1">#REF!</definedName>
    <definedName name="PSWGrid_0_1" hidden="1">#REF!</definedName>
    <definedName name="PSWGrid_0_2" hidden="1">#REF!</definedName>
    <definedName name="PSWGrid_0_3" hidden="1">#REF!</definedName>
    <definedName name="PSWInput_0_0" hidden="1">#REF!</definedName>
    <definedName name="PSWInput_0_1" hidden="1">#REF!</definedName>
    <definedName name="PSWInput_0_2" hidden="1">#REF!</definedName>
    <definedName name="PSWInput_0_3" hidden="1">#REF!</definedName>
    <definedName name="PSWList_0_0" hidden="1">#REF!</definedName>
    <definedName name="PSWList_0_1" hidden="1">#REF!</definedName>
    <definedName name="PSWList_0_2" hidden="1">#REF!</definedName>
    <definedName name="PSWList_0_3" hidden="1">#REF!</definedName>
    <definedName name="PSWMergedSavingCell_0_0" hidden="1">#REF!</definedName>
    <definedName name="PSWMergedSavingCell_0_1" hidden="1">#REF!</definedName>
    <definedName name="PSWMergedSavingCell_0_10" hidden="1">#REF!</definedName>
    <definedName name="PSWMergedSavingCell_0_100" hidden="1">#REF!</definedName>
    <definedName name="PSWMergedSavingCell_0_101" hidden="1">#REF!</definedName>
    <definedName name="PSWMergedSavingCell_0_102" hidden="1">#REF!</definedName>
    <definedName name="PSWMergedSavingCell_0_103" hidden="1">#REF!</definedName>
    <definedName name="PSWMergedSavingCell_0_104" hidden="1">#REF!</definedName>
    <definedName name="PSWMergedSavingCell_0_105" hidden="1">#REF!</definedName>
    <definedName name="PSWMergedSavingCell_0_106" hidden="1">#REF!</definedName>
    <definedName name="PSWMergedSavingCell_0_107" hidden="1">#REF!</definedName>
    <definedName name="PSWMergedSavingCell_0_108" hidden="1">#REF!</definedName>
    <definedName name="PSWMergedSavingCell_0_109" hidden="1">#REF!</definedName>
    <definedName name="PSWMergedSavingCell_0_11" hidden="1">#REF!</definedName>
    <definedName name="PSWMergedSavingCell_0_110" hidden="1">#REF!</definedName>
    <definedName name="PSWMergedSavingCell_0_111" hidden="1">#REF!</definedName>
    <definedName name="PSWMergedSavingCell_0_112" hidden="1">#REF!</definedName>
    <definedName name="PSWMergedSavingCell_0_113" hidden="1">#REF!</definedName>
    <definedName name="PSWMergedSavingCell_0_114" hidden="1">#REF!</definedName>
    <definedName name="PSWMergedSavingCell_0_115" hidden="1">#REF!</definedName>
    <definedName name="PSWMergedSavingCell_0_116" hidden="1">#REF!</definedName>
    <definedName name="PSWMergedSavingCell_0_117" hidden="1">#REF!</definedName>
    <definedName name="PSWMergedSavingCell_0_118" hidden="1">#REF!</definedName>
    <definedName name="PSWMergedSavingCell_0_119" hidden="1">#REF!</definedName>
    <definedName name="PSWMergedSavingCell_0_12" hidden="1">#REF!</definedName>
    <definedName name="PSWMergedSavingCell_0_120" hidden="1">#REF!</definedName>
    <definedName name="PSWMergedSavingCell_0_121" hidden="1">#REF!</definedName>
    <definedName name="PSWMergedSavingCell_0_122" hidden="1">#REF!</definedName>
    <definedName name="PSWMergedSavingCell_0_123" hidden="1">#REF!</definedName>
    <definedName name="PSWMergedSavingCell_0_124" hidden="1">#REF!</definedName>
    <definedName name="PSWMergedSavingCell_0_125" hidden="1">#REF!</definedName>
    <definedName name="PSWMergedSavingCell_0_126" hidden="1">#REF!</definedName>
    <definedName name="PSWMergedSavingCell_0_127" hidden="1">#REF!</definedName>
    <definedName name="PSWMergedSavingCell_0_128" hidden="1">#REF!</definedName>
    <definedName name="PSWMergedSavingCell_0_129" hidden="1">#REF!</definedName>
    <definedName name="PSWMergedSavingCell_0_13" hidden="1">#REF!</definedName>
    <definedName name="PSWMergedSavingCell_0_130" hidden="1">#REF!</definedName>
    <definedName name="PSWMergedSavingCell_0_131" hidden="1">#REF!</definedName>
    <definedName name="PSWMergedSavingCell_0_132" hidden="1">#REF!</definedName>
    <definedName name="PSWMergedSavingCell_0_133" hidden="1">#REF!</definedName>
    <definedName name="PSWMergedSavingCell_0_134" hidden="1">#REF!</definedName>
    <definedName name="PSWMergedSavingCell_0_135" hidden="1">#REF!</definedName>
    <definedName name="PSWMergedSavingCell_0_136" hidden="1">#REF!</definedName>
    <definedName name="PSWMergedSavingCell_0_137" hidden="1">#REF!</definedName>
    <definedName name="PSWMergedSavingCell_0_138" hidden="1">#REF!</definedName>
    <definedName name="PSWMergedSavingCell_0_139" hidden="1">#REF!</definedName>
    <definedName name="PSWMergedSavingCell_0_14" hidden="1">#REF!</definedName>
    <definedName name="PSWMergedSavingCell_0_140" hidden="1">#REF!</definedName>
    <definedName name="PSWMergedSavingCell_0_141" hidden="1">#REF!</definedName>
    <definedName name="PSWMergedSavingCell_0_142" hidden="1">#REF!</definedName>
    <definedName name="PSWMergedSavingCell_0_143" hidden="1">#REF!</definedName>
    <definedName name="PSWMergedSavingCell_0_144" hidden="1">#REF!</definedName>
    <definedName name="PSWMergedSavingCell_0_145" hidden="1">#REF!</definedName>
    <definedName name="PSWMergedSavingCell_0_146" hidden="1">#REF!</definedName>
    <definedName name="PSWMergedSavingCell_0_147" hidden="1">#REF!</definedName>
    <definedName name="PSWMergedSavingCell_0_148" hidden="1">#REF!</definedName>
    <definedName name="PSWMergedSavingCell_0_149" hidden="1">#REF!</definedName>
    <definedName name="PSWMergedSavingCell_0_15" hidden="1">#REF!</definedName>
    <definedName name="PSWMergedSavingCell_0_150" hidden="1">#REF!</definedName>
    <definedName name="PSWMergedSavingCell_0_151" hidden="1">#REF!</definedName>
    <definedName name="PSWMergedSavingCell_0_152" hidden="1">#REF!</definedName>
    <definedName name="PSWMergedSavingCell_0_153" hidden="1">#REF!</definedName>
    <definedName name="PSWMergedSavingCell_0_154" hidden="1">#REF!</definedName>
    <definedName name="PSWMergedSavingCell_0_155" hidden="1">#REF!</definedName>
    <definedName name="PSWMergedSavingCell_0_156" hidden="1">#REF!</definedName>
    <definedName name="PSWMergedSavingCell_0_157" hidden="1">#REF!</definedName>
    <definedName name="PSWMergedSavingCell_0_158" hidden="1">#REF!</definedName>
    <definedName name="PSWMergedSavingCell_0_159" hidden="1">#REF!</definedName>
    <definedName name="PSWMergedSavingCell_0_16" hidden="1">#REF!</definedName>
    <definedName name="PSWMergedSavingCell_0_160" hidden="1">#REF!</definedName>
    <definedName name="PSWMergedSavingCell_0_161" hidden="1">#REF!</definedName>
    <definedName name="PSWMergedSavingCell_0_162" hidden="1">#REF!</definedName>
    <definedName name="PSWMergedSavingCell_0_163" hidden="1">#REF!</definedName>
    <definedName name="PSWMergedSavingCell_0_164" hidden="1">#REF!</definedName>
    <definedName name="PSWMergedSavingCell_0_165" hidden="1">#REF!</definedName>
    <definedName name="PSWMergedSavingCell_0_166" hidden="1">#REF!</definedName>
    <definedName name="PSWMergedSavingCell_0_167" hidden="1">#REF!</definedName>
    <definedName name="PSWMergedSavingCell_0_168" hidden="1">#REF!</definedName>
    <definedName name="PSWMergedSavingCell_0_169" hidden="1">#REF!</definedName>
    <definedName name="PSWMergedSavingCell_0_17" hidden="1">#REF!</definedName>
    <definedName name="PSWMergedSavingCell_0_170" hidden="1">#REF!</definedName>
    <definedName name="PSWMergedSavingCell_0_171" hidden="1">#REF!</definedName>
    <definedName name="PSWMergedSavingCell_0_172" hidden="1">#REF!</definedName>
    <definedName name="PSWMergedSavingCell_0_173" hidden="1">#REF!</definedName>
    <definedName name="PSWMergedSavingCell_0_174" hidden="1">#REF!</definedName>
    <definedName name="PSWMergedSavingCell_0_175" hidden="1">#REF!</definedName>
    <definedName name="PSWMergedSavingCell_0_176" hidden="1">#REF!</definedName>
    <definedName name="PSWMergedSavingCell_0_177" hidden="1">#REF!</definedName>
    <definedName name="PSWMergedSavingCell_0_178" hidden="1">#REF!</definedName>
    <definedName name="PSWMergedSavingCell_0_179" hidden="1">#REF!</definedName>
    <definedName name="PSWMergedSavingCell_0_18" hidden="1">#REF!</definedName>
    <definedName name="PSWMergedSavingCell_0_180" hidden="1">#REF!</definedName>
    <definedName name="PSWMergedSavingCell_0_181" hidden="1">#REF!</definedName>
    <definedName name="PSWMergedSavingCell_0_182" hidden="1">#REF!</definedName>
    <definedName name="PSWMergedSavingCell_0_183" hidden="1">#REF!</definedName>
    <definedName name="PSWMergedSavingCell_0_184" hidden="1">#REF!</definedName>
    <definedName name="PSWMergedSavingCell_0_185" hidden="1">#REF!</definedName>
    <definedName name="PSWMergedSavingCell_0_186" hidden="1">#REF!</definedName>
    <definedName name="PSWMergedSavingCell_0_187" hidden="1">#REF!</definedName>
    <definedName name="PSWMergedSavingCell_0_188" hidden="1">#REF!</definedName>
    <definedName name="PSWMergedSavingCell_0_189" hidden="1">#REF!</definedName>
    <definedName name="PSWMergedSavingCell_0_19" hidden="1">#REF!</definedName>
    <definedName name="PSWMergedSavingCell_0_190" hidden="1">#REF!</definedName>
    <definedName name="PSWMergedSavingCell_0_191" hidden="1">#REF!</definedName>
    <definedName name="PSWMergedSavingCell_0_192" hidden="1">#REF!</definedName>
    <definedName name="PSWMergedSavingCell_0_193" hidden="1">#REF!</definedName>
    <definedName name="PSWMergedSavingCell_0_194" hidden="1">#REF!</definedName>
    <definedName name="PSWMergedSavingCell_0_195" hidden="1">#REF!</definedName>
    <definedName name="PSWMergedSavingCell_0_196" hidden="1">#REF!</definedName>
    <definedName name="PSWMergedSavingCell_0_197" hidden="1">#REF!</definedName>
    <definedName name="PSWMergedSavingCell_0_198" hidden="1">#REF!</definedName>
    <definedName name="PSWMergedSavingCell_0_199" hidden="1">#REF!</definedName>
    <definedName name="PSWMergedSavingCell_0_2" hidden="1">#REF!</definedName>
    <definedName name="PSWMergedSavingCell_0_20" hidden="1">#REF!</definedName>
    <definedName name="PSWMergedSavingCell_0_200" hidden="1">#REF!</definedName>
    <definedName name="PSWMergedSavingCell_0_201" hidden="1">#REF!</definedName>
    <definedName name="PSWMergedSavingCell_0_202" hidden="1">#REF!</definedName>
    <definedName name="PSWMergedSavingCell_0_203" hidden="1">#REF!</definedName>
    <definedName name="PSWMergedSavingCell_0_204" hidden="1">#REF!</definedName>
    <definedName name="PSWMergedSavingCell_0_205" hidden="1">#REF!</definedName>
    <definedName name="PSWMergedSavingCell_0_206" hidden="1">#REF!</definedName>
    <definedName name="PSWMergedSavingCell_0_207" hidden="1">#REF!</definedName>
    <definedName name="PSWMergedSavingCell_0_208" hidden="1">#REF!</definedName>
    <definedName name="PSWMergedSavingCell_0_209" hidden="1">#REF!</definedName>
    <definedName name="PSWMergedSavingCell_0_21" hidden="1">#REF!</definedName>
    <definedName name="PSWMergedSavingCell_0_210" hidden="1">#REF!</definedName>
    <definedName name="PSWMergedSavingCell_0_211" hidden="1">#REF!</definedName>
    <definedName name="PSWMergedSavingCell_0_212" hidden="1">#REF!</definedName>
    <definedName name="PSWMergedSavingCell_0_213" hidden="1">#REF!</definedName>
    <definedName name="PSWMergedSavingCell_0_214" hidden="1">#REF!</definedName>
    <definedName name="PSWMergedSavingCell_0_215" hidden="1">#REF!</definedName>
    <definedName name="PSWMergedSavingCell_0_216" hidden="1">#REF!</definedName>
    <definedName name="PSWMergedSavingCell_0_217" hidden="1">#REF!</definedName>
    <definedName name="PSWMergedSavingCell_0_218" hidden="1">#REF!</definedName>
    <definedName name="PSWMergedSavingCell_0_219" hidden="1">#REF!</definedName>
    <definedName name="PSWMergedSavingCell_0_22" hidden="1">#REF!</definedName>
    <definedName name="PSWMergedSavingCell_0_220" hidden="1">#REF!</definedName>
    <definedName name="PSWMergedSavingCell_0_221" hidden="1">#REF!</definedName>
    <definedName name="PSWMergedSavingCell_0_222" hidden="1">#REF!</definedName>
    <definedName name="PSWMergedSavingCell_0_223" hidden="1">#REF!</definedName>
    <definedName name="PSWMergedSavingCell_0_224" hidden="1">#REF!</definedName>
    <definedName name="PSWMergedSavingCell_0_225" hidden="1">#REF!</definedName>
    <definedName name="PSWMergedSavingCell_0_226" hidden="1">#REF!</definedName>
    <definedName name="PSWMergedSavingCell_0_227" hidden="1">#REF!</definedName>
    <definedName name="PSWMergedSavingCell_0_228" hidden="1">#REF!</definedName>
    <definedName name="PSWMergedSavingCell_0_229" hidden="1">#REF!</definedName>
    <definedName name="PSWMergedSavingCell_0_23" hidden="1">#REF!</definedName>
    <definedName name="PSWMergedSavingCell_0_230" hidden="1">#REF!</definedName>
    <definedName name="PSWMergedSavingCell_0_231" hidden="1">#REF!</definedName>
    <definedName name="PSWMergedSavingCell_0_232" hidden="1">#REF!</definedName>
    <definedName name="PSWMergedSavingCell_0_233" hidden="1">#REF!</definedName>
    <definedName name="PSWMergedSavingCell_0_234" hidden="1">#REF!</definedName>
    <definedName name="PSWMergedSavingCell_0_235" hidden="1">#REF!</definedName>
    <definedName name="PSWMergedSavingCell_0_236" hidden="1">#REF!</definedName>
    <definedName name="PSWMergedSavingCell_0_237" hidden="1">#REF!</definedName>
    <definedName name="PSWMergedSavingCell_0_238" hidden="1">#REF!</definedName>
    <definedName name="PSWMergedSavingCell_0_239" hidden="1">#REF!</definedName>
    <definedName name="PSWMergedSavingCell_0_24" hidden="1">#REF!</definedName>
    <definedName name="PSWMergedSavingCell_0_240" hidden="1">#REF!</definedName>
    <definedName name="PSWMergedSavingCell_0_241" hidden="1">#REF!</definedName>
    <definedName name="PSWMergedSavingCell_0_242" hidden="1">#REF!</definedName>
    <definedName name="PSWMergedSavingCell_0_243" hidden="1">#REF!</definedName>
    <definedName name="PSWMergedSavingCell_0_244" hidden="1">#REF!</definedName>
    <definedName name="PSWMergedSavingCell_0_245" hidden="1">#REF!</definedName>
    <definedName name="PSWMergedSavingCell_0_246" hidden="1">#REF!</definedName>
    <definedName name="PSWMergedSavingCell_0_247" hidden="1">#REF!</definedName>
    <definedName name="PSWMergedSavingCell_0_248" hidden="1">#REF!</definedName>
    <definedName name="PSWMergedSavingCell_0_249" hidden="1">#REF!</definedName>
    <definedName name="PSWMergedSavingCell_0_25" hidden="1">#REF!</definedName>
    <definedName name="PSWMergedSavingCell_0_250" hidden="1">#REF!</definedName>
    <definedName name="PSWMergedSavingCell_0_251" hidden="1">#REF!</definedName>
    <definedName name="PSWMergedSavingCell_0_252" hidden="1">#REF!</definedName>
    <definedName name="PSWMergedSavingCell_0_253" hidden="1">#REF!</definedName>
    <definedName name="PSWMergedSavingCell_0_254" hidden="1">#REF!</definedName>
    <definedName name="PSWMergedSavingCell_0_255" hidden="1">#REF!</definedName>
    <definedName name="PSWMergedSavingCell_0_256" hidden="1">#REF!</definedName>
    <definedName name="PSWMergedSavingCell_0_257" hidden="1">#REF!</definedName>
    <definedName name="PSWMergedSavingCell_0_258" hidden="1">#REF!</definedName>
    <definedName name="PSWMergedSavingCell_0_259" hidden="1">#REF!</definedName>
    <definedName name="PSWMergedSavingCell_0_26" hidden="1">#REF!</definedName>
    <definedName name="PSWMergedSavingCell_0_260" hidden="1">#REF!</definedName>
    <definedName name="PSWMergedSavingCell_0_261" hidden="1">#REF!</definedName>
    <definedName name="PSWMergedSavingCell_0_262" hidden="1">#REF!</definedName>
    <definedName name="PSWMergedSavingCell_0_263" hidden="1">#REF!</definedName>
    <definedName name="PSWMergedSavingCell_0_264" hidden="1">#REF!</definedName>
    <definedName name="PSWMergedSavingCell_0_265" hidden="1">#REF!</definedName>
    <definedName name="PSWMergedSavingCell_0_266" hidden="1">#REF!</definedName>
    <definedName name="PSWMergedSavingCell_0_267" hidden="1">#REF!</definedName>
    <definedName name="PSWMergedSavingCell_0_268" hidden="1">#REF!</definedName>
    <definedName name="PSWMergedSavingCell_0_269" hidden="1">#REF!</definedName>
    <definedName name="PSWMergedSavingCell_0_27" hidden="1">#REF!</definedName>
    <definedName name="PSWMergedSavingCell_0_270" hidden="1">#REF!</definedName>
    <definedName name="PSWMergedSavingCell_0_271" hidden="1">#REF!</definedName>
    <definedName name="PSWMergedSavingCell_0_272" hidden="1">#REF!</definedName>
    <definedName name="PSWMergedSavingCell_0_273" hidden="1">#REF!</definedName>
    <definedName name="PSWMergedSavingCell_0_274" hidden="1">#REF!</definedName>
    <definedName name="PSWMergedSavingCell_0_275" hidden="1">#REF!</definedName>
    <definedName name="PSWMergedSavingCell_0_276" hidden="1">#REF!</definedName>
    <definedName name="PSWMergedSavingCell_0_277" hidden="1">#REF!</definedName>
    <definedName name="PSWMergedSavingCell_0_278" hidden="1">#REF!</definedName>
    <definedName name="PSWMergedSavingCell_0_279" hidden="1">#REF!</definedName>
    <definedName name="PSWMergedSavingCell_0_28" hidden="1">#REF!</definedName>
    <definedName name="PSWMergedSavingCell_0_280" hidden="1">#REF!</definedName>
    <definedName name="PSWMergedSavingCell_0_281" hidden="1">#REF!</definedName>
    <definedName name="PSWMergedSavingCell_0_282" hidden="1">#REF!</definedName>
    <definedName name="PSWMergedSavingCell_0_283" hidden="1">#REF!</definedName>
    <definedName name="PSWMergedSavingCell_0_284" hidden="1">#REF!</definedName>
    <definedName name="PSWMergedSavingCell_0_285" hidden="1">#REF!</definedName>
    <definedName name="PSWMergedSavingCell_0_286" hidden="1">#REF!</definedName>
    <definedName name="PSWMergedSavingCell_0_287" hidden="1">#REF!</definedName>
    <definedName name="PSWMergedSavingCell_0_288" hidden="1">#REF!</definedName>
    <definedName name="PSWMergedSavingCell_0_289" hidden="1">#REF!</definedName>
    <definedName name="PSWMergedSavingCell_0_29" hidden="1">#REF!</definedName>
    <definedName name="PSWMergedSavingCell_0_290" hidden="1">#REF!</definedName>
    <definedName name="PSWMergedSavingCell_0_291" hidden="1">#REF!</definedName>
    <definedName name="PSWMergedSavingCell_0_292" hidden="1">#REF!</definedName>
    <definedName name="PSWMergedSavingCell_0_293" hidden="1">#REF!</definedName>
    <definedName name="PSWMergedSavingCell_0_294" hidden="1">#REF!</definedName>
    <definedName name="PSWMergedSavingCell_0_295" hidden="1">#REF!</definedName>
    <definedName name="PSWMergedSavingCell_0_296" hidden="1">#REF!</definedName>
    <definedName name="PSWMergedSavingCell_0_297" hidden="1">#REF!</definedName>
    <definedName name="PSWMergedSavingCell_0_298" hidden="1">#REF!</definedName>
    <definedName name="PSWMergedSavingCell_0_299" hidden="1">#REF!</definedName>
    <definedName name="PSWMergedSavingCell_0_3" hidden="1">#REF!</definedName>
    <definedName name="PSWMergedSavingCell_0_30" hidden="1">#REF!</definedName>
    <definedName name="PSWMergedSavingCell_0_300" hidden="1">#REF!</definedName>
    <definedName name="PSWMergedSavingCell_0_301" hidden="1">#REF!</definedName>
    <definedName name="PSWMergedSavingCell_0_302" hidden="1">#REF!</definedName>
    <definedName name="PSWMergedSavingCell_0_303" hidden="1">#REF!</definedName>
    <definedName name="PSWMergedSavingCell_0_304" hidden="1">#REF!</definedName>
    <definedName name="PSWMergedSavingCell_0_305" hidden="1">#REF!</definedName>
    <definedName name="PSWMergedSavingCell_0_306" hidden="1">#REF!</definedName>
    <definedName name="PSWMergedSavingCell_0_307" hidden="1">#REF!</definedName>
    <definedName name="PSWMergedSavingCell_0_308" hidden="1">#REF!</definedName>
    <definedName name="PSWMergedSavingCell_0_309" hidden="1">#REF!</definedName>
    <definedName name="PSWMergedSavingCell_0_31" hidden="1">#REF!</definedName>
    <definedName name="PSWMergedSavingCell_0_310" hidden="1">#REF!</definedName>
    <definedName name="PSWMergedSavingCell_0_311" hidden="1">#REF!</definedName>
    <definedName name="PSWMergedSavingCell_0_312" hidden="1">#REF!</definedName>
    <definedName name="PSWMergedSavingCell_0_313" hidden="1">#REF!</definedName>
    <definedName name="PSWMergedSavingCell_0_314" hidden="1">#REF!</definedName>
    <definedName name="PSWMergedSavingCell_0_315" hidden="1">#REF!</definedName>
    <definedName name="PSWMergedSavingCell_0_316" hidden="1">#REF!</definedName>
    <definedName name="PSWMergedSavingCell_0_317" hidden="1">#REF!</definedName>
    <definedName name="PSWMergedSavingCell_0_318" hidden="1">#REF!</definedName>
    <definedName name="PSWMergedSavingCell_0_319" hidden="1">#REF!</definedName>
    <definedName name="PSWMergedSavingCell_0_32" hidden="1">#REF!</definedName>
    <definedName name="PSWMergedSavingCell_0_320" hidden="1">#REF!</definedName>
    <definedName name="PSWMergedSavingCell_0_321" hidden="1">#REF!</definedName>
    <definedName name="PSWMergedSavingCell_0_322" hidden="1">#REF!</definedName>
    <definedName name="PSWMergedSavingCell_0_323" hidden="1">#REF!</definedName>
    <definedName name="PSWMergedSavingCell_0_324" hidden="1">#REF!</definedName>
    <definedName name="PSWMergedSavingCell_0_325" hidden="1">#REF!</definedName>
    <definedName name="PSWMergedSavingCell_0_326" hidden="1">#REF!</definedName>
    <definedName name="PSWMergedSavingCell_0_327" hidden="1">#REF!</definedName>
    <definedName name="PSWMergedSavingCell_0_328" hidden="1">#REF!</definedName>
    <definedName name="PSWMergedSavingCell_0_329" hidden="1">#REF!</definedName>
    <definedName name="PSWMergedSavingCell_0_33" hidden="1">#REF!</definedName>
    <definedName name="PSWMergedSavingCell_0_330" hidden="1">#REF!</definedName>
    <definedName name="PSWMergedSavingCell_0_331" hidden="1">#REF!</definedName>
    <definedName name="PSWMergedSavingCell_0_332" hidden="1">#REF!</definedName>
    <definedName name="PSWMergedSavingCell_0_333" hidden="1">#REF!</definedName>
    <definedName name="PSWMergedSavingCell_0_334" hidden="1">#REF!</definedName>
    <definedName name="PSWMergedSavingCell_0_335" hidden="1">#REF!</definedName>
    <definedName name="PSWMergedSavingCell_0_336" hidden="1">#REF!</definedName>
    <definedName name="PSWMergedSavingCell_0_337" hidden="1">#REF!</definedName>
    <definedName name="PSWMergedSavingCell_0_338" hidden="1">#REF!</definedName>
    <definedName name="PSWMergedSavingCell_0_339" hidden="1">#REF!</definedName>
    <definedName name="PSWMergedSavingCell_0_34" hidden="1">#REF!</definedName>
    <definedName name="PSWMergedSavingCell_0_340" hidden="1">#REF!</definedName>
    <definedName name="PSWMergedSavingCell_0_341" hidden="1">#REF!</definedName>
    <definedName name="PSWMergedSavingCell_0_342" hidden="1">#REF!</definedName>
    <definedName name="PSWMergedSavingCell_0_343" hidden="1">#REF!</definedName>
    <definedName name="PSWMergedSavingCell_0_344" hidden="1">#REF!</definedName>
    <definedName name="PSWMergedSavingCell_0_345" hidden="1">#REF!</definedName>
    <definedName name="PSWMergedSavingCell_0_346" hidden="1">#REF!</definedName>
    <definedName name="PSWMergedSavingCell_0_347" hidden="1">#REF!</definedName>
    <definedName name="PSWMergedSavingCell_0_348" hidden="1">#REF!</definedName>
    <definedName name="PSWMergedSavingCell_0_349" hidden="1">#REF!</definedName>
    <definedName name="PSWMergedSavingCell_0_35" hidden="1">#REF!</definedName>
    <definedName name="PSWMergedSavingCell_0_350" hidden="1">#REF!</definedName>
    <definedName name="PSWMergedSavingCell_0_351" hidden="1">#REF!</definedName>
    <definedName name="PSWMergedSavingCell_0_352" hidden="1">#REF!</definedName>
    <definedName name="PSWMergedSavingCell_0_353" hidden="1">#REF!</definedName>
    <definedName name="PSWMergedSavingCell_0_354" hidden="1">#REF!</definedName>
    <definedName name="PSWMergedSavingCell_0_355" hidden="1">#REF!</definedName>
    <definedName name="PSWMergedSavingCell_0_356" hidden="1">#REF!</definedName>
    <definedName name="PSWMergedSavingCell_0_357" hidden="1">#REF!</definedName>
    <definedName name="PSWMergedSavingCell_0_358" hidden="1">#REF!</definedName>
    <definedName name="PSWMergedSavingCell_0_359" hidden="1">#REF!</definedName>
    <definedName name="PSWMergedSavingCell_0_36" hidden="1">#REF!</definedName>
    <definedName name="PSWMergedSavingCell_0_360" hidden="1">#REF!</definedName>
    <definedName name="PSWMergedSavingCell_0_361" hidden="1">#REF!</definedName>
    <definedName name="PSWMergedSavingCell_0_362" hidden="1">#REF!</definedName>
    <definedName name="PSWMergedSavingCell_0_363" hidden="1">#REF!</definedName>
    <definedName name="PSWMergedSavingCell_0_364" hidden="1">#REF!</definedName>
    <definedName name="PSWMergedSavingCell_0_365" hidden="1">#REF!</definedName>
    <definedName name="PSWMergedSavingCell_0_366" hidden="1">#REF!</definedName>
    <definedName name="PSWMergedSavingCell_0_367" hidden="1">#REF!</definedName>
    <definedName name="PSWMergedSavingCell_0_368" hidden="1">#REF!</definedName>
    <definedName name="PSWMergedSavingCell_0_369" hidden="1">#REF!</definedName>
    <definedName name="PSWMergedSavingCell_0_37" hidden="1">#REF!</definedName>
    <definedName name="PSWMergedSavingCell_0_370" hidden="1">#REF!</definedName>
    <definedName name="PSWMergedSavingCell_0_371" hidden="1">#REF!</definedName>
    <definedName name="PSWMergedSavingCell_0_372" hidden="1">#REF!</definedName>
    <definedName name="PSWMergedSavingCell_0_373" hidden="1">#REF!</definedName>
    <definedName name="PSWMergedSavingCell_0_374" hidden="1">#REF!</definedName>
    <definedName name="PSWMergedSavingCell_0_375" hidden="1">#REF!</definedName>
    <definedName name="PSWMergedSavingCell_0_376" hidden="1">#REF!</definedName>
    <definedName name="PSWMergedSavingCell_0_377" hidden="1">#REF!</definedName>
    <definedName name="PSWMergedSavingCell_0_378" hidden="1">#REF!</definedName>
    <definedName name="PSWMergedSavingCell_0_379" hidden="1">#REF!</definedName>
    <definedName name="PSWMergedSavingCell_0_38" hidden="1">#REF!</definedName>
    <definedName name="PSWMergedSavingCell_0_380" hidden="1">#REF!</definedName>
    <definedName name="PSWMergedSavingCell_0_381" hidden="1">#REF!</definedName>
    <definedName name="PSWMergedSavingCell_0_382" hidden="1">#REF!</definedName>
    <definedName name="PSWMergedSavingCell_0_383" hidden="1">#REF!</definedName>
    <definedName name="PSWMergedSavingCell_0_384" hidden="1">#REF!</definedName>
    <definedName name="PSWMergedSavingCell_0_385" hidden="1">#REF!</definedName>
    <definedName name="PSWMergedSavingCell_0_386" hidden="1">#REF!</definedName>
    <definedName name="PSWMergedSavingCell_0_387" hidden="1">#REF!</definedName>
    <definedName name="PSWMergedSavingCell_0_388" hidden="1">#REF!</definedName>
    <definedName name="PSWMergedSavingCell_0_389" hidden="1">#REF!</definedName>
    <definedName name="PSWMergedSavingCell_0_39" hidden="1">#REF!</definedName>
    <definedName name="PSWMergedSavingCell_0_390" hidden="1">#REF!</definedName>
    <definedName name="PSWMergedSavingCell_0_391" hidden="1">#REF!</definedName>
    <definedName name="PSWMergedSavingCell_0_392" hidden="1">#REF!</definedName>
    <definedName name="PSWMergedSavingCell_0_393" hidden="1">#REF!</definedName>
    <definedName name="PSWMergedSavingCell_0_394" hidden="1">#REF!</definedName>
    <definedName name="PSWMergedSavingCell_0_395" hidden="1">#REF!</definedName>
    <definedName name="PSWMergedSavingCell_0_396" hidden="1">#REF!</definedName>
    <definedName name="PSWMergedSavingCell_0_397" hidden="1">#REF!</definedName>
    <definedName name="PSWMergedSavingCell_0_398" hidden="1">#REF!</definedName>
    <definedName name="PSWMergedSavingCell_0_399" hidden="1">#REF!</definedName>
    <definedName name="PSWMergedSavingCell_0_4" hidden="1">#REF!</definedName>
    <definedName name="PSWMergedSavingCell_0_40" hidden="1">#REF!</definedName>
    <definedName name="PSWMergedSavingCell_0_400" hidden="1">#REF!</definedName>
    <definedName name="PSWMergedSavingCell_0_401" hidden="1">#REF!</definedName>
    <definedName name="PSWMergedSavingCell_0_402" hidden="1">#REF!</definedName>
    <definedName name="PSWMergedSavingCell_0_403" hidden="1">#REF!</definedName>
    <definedName name="PSWMergedSavingCell_0_404" hidden="1">#REF!</definedName>
    <definedName name="PSWMergedSavingCell_0_405" hidden="1">#REF!</definedName>
    <definedName name="PSWMergedSavingCell_0_406" hidden="1">#REF!</definedName>
    <definedName name="PSWMergedSavingCell_0_407" hidden="1">#REF!</definedName>
    <definedName name="PSWMergedSavingCell_0_408" hidden="1">#REF!</definedName>
    <definedName name="PSWMergedSavingCell_0_409" hidden="1">#REF!</definedName>
    <definedName name="PSWMergedSavingCell_0_41" hidden="1">#REF!</definedName>
    <definedName name="PSWMergedSavingCell_0_410" hidden="1">#REF!</definedName>
    <definedName name="PSWMergedSavingCell_0_411" hidden="1">#REF!</definedName>
    <definedName name="PSWMergedSavingCell_0_412" hidden="1">#REF!</definedName>
    <definedName name="PSWMergedSavingCell_0_413" hidden="1">#REF!</definedName>
    <definedName name="PSWMergedSavingCell_0_414" hidden="1">#REF!</definedName>
    <definedName name="PSWMergedSavingCell_0_415" hidden="1">#REF!</definedName>
    <definedName name="PSWMergedSavingCell_0_416" hidden="1">#REF!</definedName>
    <definedName name="PSWMergedSavingCell_0_417" hidden="1">#REF!</definedName>
    <definedName name="PSWMergedSavingCell_0_418" hidden="1">#REF!</definedName>
    <definedName name="PSWMergedSavingCell_0_419" hidden="1">#REF!</definedName>
    <definedName name="PSWMergedSavingCell_0_42" hidden="1">#REF!</definedName>
    <definedName name="PSWMergedSavingCell_0_420" hidden="1">#REF!</definedName>
    <definedName name="PSWMergedSavingCell_0_421" hidden="1">#REF!</definedName>
    <definedName name="PSWMergedSavingCell_0_422" hidden="1">#REF!</definedName>
    <definedName name="PSWMergedSavingCell_0_423" hidden="1">#REF!</definedName>
    <definedName name="PSWMergedSavingCell_0_424" hidden="1">#REF!</definedName>
    <definedName name="PSWMergedSavingCell_0_425" hidden="1">#REF!</definedName>
    <definedName name="PSWMergedSavingCell_0_426" hidden="1">#REF!</definedName>
    <definedName name="PSWMergedSavingCell_0_427" hidden="1">#REF!</definedName>
    <definedName name="PSWMergedSavingCell_0_428" hidden="1">#REF!</definedName>
    <definedName name="PSWMergedSavingCell_0_429" hidden="1">#REF!</definedName>
    <definedName name="PSWMergedSavingCell_0_43" hidden="1">#REF!</definedName>
    <definedName name="PSWMergedSavingCell_0_430" hidden="1">#REF!</definedName>
    <definedName name="PSWMergedSavingCell_0_431" hidden="1">#REF!</definedName>
    <definedName name="PSWMergedSavingCell_0_432" hidden="1">#REF!</definedName>
    <definedName name="PSWMergedSavingCell_0_433" hidden="1">#REF!</definedName>
    <definedName name="PSWMergedSavingCell_0_434" hidden="1">#REF!</definedName>
    <definedName name="PSWMergedSavingCell_0_435" hidden="1">#REF!</definedName>
    <definedName name="PSWMergedSavingCell_0_436" hidden="1">#REF!</definedName>
    <definedName name="PSWMergedSavingCell_0_437" hidden="1">#REF!</definedName>
    <definedName name="PSWMergedSavingCell_0_438" hidden="1">#REF!</definedName>
    <definedName name="PSWMergedSavingCell_0_439" hidden="1">#REF!</definedName>
    <definedName name="PSWMergedSavingCell_0_44" hidden="1">#REF!</definedName>
    <definedName name="PSWMergedSavingCell_0_440" hidden="1">#REF!</definedName>
    <definedName name="PSWMergedSavingCell_0_441" hidden="1">#REF!</definedName>
    <definedName name="PSWMergedSavingCell_0_442" hidden="1">#REF!</definedName>
    <definedName name="PSWMergedSavingCell_0_443" hidden="1">#REF!</definedName>
    <definedName name="PSWMergedSavingCell_0_444" hidden="1">#REF!</definedName>
    <definedName name="PSWMergedSavingCell_0_445" hidden="1">#REF!</definedName>
    <definedName name="PSWMergedSavingCell_0_446" hidden="1">#REF!</definedName>
    <definedName name="PSWMergedSavingCell_0_447" hidden="1">#REF!</definedName>
    <definedName name="PSWMergedSavingCell_0_448" hidden="1">#REF!</definedName>
    <definedName name="PSWMergedSavingCell_0_449" hidden="1">#REF!</definedName>
    <definedName name="PSWMergedSavingCell_0_45" hidden="1">#REF!</definedName>
    <definedName name="PSWMergedSavingCell_0_450" hidden="1">#REF!</definedName>
    <definedName name="PSWMergedSavingCell_0_451" hidden="1">#REF!</definedName>
    <definedName name="PSWMergedSavingCell_0_452" hidden="1">#REF!</definedName>
    <definedName name="PSWMergedSavingCell_0_453" hidden="1">#REF!</definedName>
    <definedName name="PSWMergedSavingCell_0_454" hidden="1">#REF!</definedName>
    <definedName name="PSWMergedSavingCell_0_455" hidden="1">#REF!</definedName>
    <definedName name="PSWMergedSavingCell_0_456" hidden="1">#REF!</definedName>
    <definedName name="PSWMergedSavingCell_0_457" hidden="1">#REF!</definedName>
    <definedName name="PSWMergedSavingCell_0_458" hidden="1">#REF!</definedName>
    <definedName name="PSWMergedSavingCell_0_459" hidden="1">#REF!</definedName>
    <definedName name="PSWMergedSavingCell_0_46" hidden="1">#REF!</definedName>
    <definedName name="PSWMergedSavingCell_0_460" hidden="1">#REF!</definedName>
    <definedName name="PSWMergedSavingCell_0_461" hidden="1">#REF!</definedName>
    <definedName name="PSWMergedSavingCell_0_462" hidden="1">#REF!</definedName>
    <definedName name="PSWMergedSavingCell_0_463" hidden="1">#REF!</definedName>
    <definedName name="PSWMergedSavingCell_0_464" hidden="1">#REF!</definedName>
    <definedName name="PSWMergedSavingCell_0_465" hidden="1">#REF!</definedName>
    <definedName name="PSWMergedSavingCell_0_466" hidden="1">#REF!</definedName>
    <definedName name="PSWMergedSavingCell_0_467" hidden="1">#REF!</definedName>
    <definedName name="PSWMergedSavingCell_0_468" hidden="1">#REF!</definedName>
    <definedName name="PSWMergedSavingCell_0_469" hidden="1">#REF!</definedName>
    <definedName name="PSWMergedSavingCell_0_47" hidden="1">#REF!</definedName>
    <definedName name="PSWMergedSavingCell_0_470" hidden="1">#REF!</definedName>
    <definedName name="PSWMergedSavingCell_0_471" hidden="1">#REF!</definedName>
    <definedName name="PSWMergedSavingCell_0_472" hidden="1">#REF!</definedName>
    <definedName name="PSWMergedSavingCell_0_473" hidden="1">#REF!</definedName>
    <definedName name="PSWMergedSavingCell_0_474" hidden="1">#REF!</definedName>
    <definedName name="PSWMergedSavingCell_0_475" hidden="1">#REF!</definedName>
    <definedName name="PSWMergedSavingCell_0_476" hidden="1">#REF!</definedName>
    <definedName name="PSWMergedSavingCell_0_477" hidden="1">#REF!</definedName>
    <definedName name="PSWMergedSavingCell_0_478" hidden="1">#REF!</definedName>
    <definedName name="PSWMergedSavingCell_0_479" hidden="1">#REF!</definedName>
    <definedName name="PSWMergedSavingCell_0_48" hidden="1">#REF!</definedName>
    <definedName name="PSWMergedSavingCell_0_480" hidden="1">#REF!</definedName>
    <definedName name="PSWMergedSavingCell_0_481" hidden="1">#REF!</definedName>
    <definedName name="PSWMergedSavingCell_0_482" hidden="1">#REF!</definedName>
    <definedName name="PSWMergedSavingCell_0_483" hidden="1">#REF!</definedName>
    <definedName name="PSWMergedSavingCell_0_484" hidden="1">#REF!</definedName>
    <definedName name="PSWMergedSavingCell_0_485" hidden="1">#REF!</definedName>
    <definedName name="PSWMergedSavingCell_0_486" hidden="1">#REF!</definedName>
    <definedName name="PSWMergedSavingCell_0_487" hidden="1">#REF!</definedName>
    <definedName name="PSWMergedSavingCell_0_488" hidden="1">#REF!</definedName>
    <definedName name="PSWMergedSavingCell_0_489" hidden="1">#REF!</definedName>
    <definedName name="PSWMergedSavingCell_0_49" hidden="1">#REF!</definedName>
    <definedName name="PSWMergedSavingCell_0_490" hidden="1">#REF!</definedName>
    <definedName name="PSWMergedSavingCell_0_491" hidden="1">#REF!</definedName>
    <definedName name="PSWMergedSavingCell_0_492" hidden="1">#REF!</definedName>
    <definedName name="PSWMergedSavingCell_0_493" hidden="1">#REF!</definedName>
    <definedName name="PSWMergedSavingCell_0_494" hidden="1">#REF!</definedName>
    <definedName name="PSWMergedSavingCell_0_495" hidden="1">#REF!</definedName>
    <definedName name="PSWMergedSavingCell_0_496" hidden="1">#REF!</definedName>
    <definedName name="PSWMergedSavingCell_0_497" hidden="1">#REF!</definedName>
    <definedName name="PSWMergedSavingCell_0_498" hidden="1">#REF!</definedName>
    <definedName name="PSWMergedSavingCell_0_499" hidden="1">#REF!</definedName>
    <definedName name="PSWMergedSavingCell_0_5" hidden="1">#REF!</definedName>
    <definedName name="PSWMergedSavingCell_0_50" hidden="1">#REF!</definedName>
    <definedName name="PSWMergedSavingCell_0_500" hidden="1">#REF!</definedName>
    <definedName name="PSWMergedSavingCell_0_501" hidden="1">#REF!</definedName>
    <definedName name="PSWMergedSavingCell_0_502" hidden="1">#REF!</definedName>
    <definedName name="PSWMergedSavingCell_0_503" hidden="1">#REF!</definedName>
    <definedName name="PSWMergedSavingCell_0_504" hidden="1">#REF!</definedName>
    <definedName name="PSWMergedSavingCell_0_505" hidden="1">#REF!</definedName>
    <definedName name="PSWMergedSavingCell_0_506" hidden="1">#REF!</definedName>
    <definedName name="PSWMergedSavingCell_0_507" hidden="1">#REF!</definedName>
    <definedName name="PSWMergedSavingCell_0_508" hidden="1">#REF!</definedName>
    <definedName name="PSWMergedSavingCell_0_509" hidden="1">#REF!</definedName>
    <definedName name="PSWMergedSavingCell_0_51" hidden="1">#REF!</definedName>
    <definedName name="PSWMergedSavingCell_0_510" hidden="1">#REF!</definedName>
    <definedName name="PSWMergedSavingCell_0_511" hidden="1">#REF!</definedName>
    <definedName name="PSWMergedSavingCell_0_512" hidden="1">#REF!</definedName>
    <definedName name="PSWMergedSavingCell_0_513" hidden="1">#REF!</definedName>
    <definedName name="PSWMergedSavingCell_0_514" hidden="1">#REF!</definedName>
    <definedName name="PSWMergedSavingCell_0_515" hidden="1">#REF!</definedName>
    <definedName name="PSWMergedSavingCell_0_516" hidden="1">#REF!</definedName>
    <definedName name="PSWMergedSavingCell_0_517" hidden="1">#REF!</definedName>
    <definedName name="PSWMergedSavingCell_0_518" hidden="1">#REF!</definedName>
    <definedName name="PSWMergedSavingCell_0_519" hidden="1">#REF!</definedName>
    <definedName name="PSWMergedSavingCell_0_52" hidden="1">#REF!</definedName>
    <definedName name="PSWMergedSavingCell_0_520" hidden="1">#REF!</definedName>
    <definedName name="PSWMergedSavingCell_0_521" hidden="1">#REF!</definedName>
    <definedName name="PSWMergedSavingCell_0_522" hidden="1">#REF!</definedName>
    <definedName name="PSWMergedSavingCell_0_523" hidden="1">#REF!</definedName>
    <definedName name="PSWMergedSavingCell_0_524" hidden="1">#REF!</definedName>
    <definedName name="PSWMergedSavingCell_0_525" hidden="1">#REF!</definedName>
    <definedName name="PSWMergedSavingCell_0_526" hidden="1">#REF!</definedName>
    <definedName name="PSWMergedSavingCell_0_527" hidden="1">#REF!</definedName>
    <definedName name="PSWMergedSavingCell_0_528" hidden="1">#REF!</definedName>
    <definedName name="PSWMergedSavingCell_0_529" hidden="1">#REF!</definedName>
    <definedName name="PSWMergedSavingCell_0_53" hidden="1">#REF!</definedName>
    <definedName name="PSWMergedSavingCell_0_530" hidden="1">#REF!</definedName>
    <definedName name="PSWMergedSavingCell_0_531" hidden="1">#REF!</definedName>
    <definedName name="PSWMergedSavingCell_0_532" hidden="1">#REF!</definedName>
    <definedName name="PSWMergedSavingCell_0_533" hidden="1">#REF!</definedName>
    <definedName name="PSWMergedSavingCell_0_534" hidden="1">#REF!</definedName>
    <definedName name="PSWMergedSavingCell_0_535" hidden="1">#REF!</definedName>
    <definedName name="PSWMergedSavingCell_0_536" hidden="1">#REF!</definedName>
    <definedName name="PSWMergedSavingCell_0_537" hidden="1">#REF!</definedName>
    <definedName name="PSWMergedSavingCell_0_538" hidden="1">#REF!</definedName>
    <definedName name="PSWMergedSavingCell_0_539" hidden="1">#REF!</definedName>
    <definedName name="PSWMergedSavingCell_0_54" hidden="1">#REF!</definedName>
    <definedName name="PSWMergedSavingCell_0_540" hidden="1">#REF!</definedName>
    <definedName name="PSWMergedSavingCell_0_541" hidden="1">#REF!</definedName>
    <definedName name="PSWMergedSavingCell_0_542" hidden="1">#REF!</definedName>
    <definedName name="PSWMergedSavingCell_0_543" hidden="1">#REF!</definedName>
    <definedName name="PSWMergedSavingCell_0_544" hidden="1">#REF!</definedName>
    <definedName name="PSWMergedSavingCell_0_545" hidden="1">#REF!</definedName>
    <definedName name="PSWMergedSavingCell_0_546" hidden="1">#REF!</definedName>
    <definedName name="PSWMergedSavingCell_0_547" hidden="1">#REF!</definedName>
    <definedName name="PSWMergedSavingCell_0_548" hidden="1">#REF!</definedName>
    <definedName name="PSWMergedSavingCell_0_549" hidden="1">#REF!</definedName>
    <definedName name="PSWMergedSavingCell_0_55" hidden="1">#REF!</definedName>
    <definedName name="PSWMergedSavingCell_0_550" hidden="1">#REF!</definedName>
    <definedName name="PSWMergedSavingCell_0_551" hidden="1">#REF!</definedName>
    <definedName name="PSWMergedSavingCell_0_552" hidden="1">#REF!</definedName>
    <definedName name="PSWMergedSavingCell_0_553" hidden="1">#REF!</definedName>
    <definedName name="PSWMergedSavingCell_0_554" hidden="1">#REF!</definedName>
    <definedName name="PSWMergedSavingCell_0_555" hidden="1">#REF!</definedName>
    <definedName name="PSWMergedSavingCell_0_556" hidden="1">#REF!</definedName>
    <definedName name="PSWMergedSavingCell_0_557" hidden="1">#REF!</definedName>
    <definedName name="PSWMergedSavingCell_0_558" hidden="1">#REF!</definedName>
    <definedName name="PSWMergedSavingCell_0_559" hidden="1">#REF!</definedName>
    <definedName name="PSWMergedSavingCell_0_56" hidden="1">#REF!</definedName>
    <definedName name="PSWMergedSavingCell_0_560" hidden="1">#REF!</definedName>
    <definedName name="PSWMergedSavingCell_0_561" hidden="1">#REF!</definedName>
    <definedName name="PSWMergedSavingCell_0_562" hidden="1">#REF!</definedName>
    <definedName name="PSWMergedSavingCell_0_563" hidden="1">#REF!</definedName>
    <definedName name="PSWMergedSavingCell_0_564" hidden="1">#REF!</definedName>
    <definedName name="PSWMergedSavingCell_0_565" hidden="1">#REF!</definedName>
    <definedName name="PSWMergedSavingCell_0_566" hidden="1">#REF!</definedName>
    <definedName name="PSWMergedSavingCell_0_567" hidden="1">#REF!</definedName>
    <definedName name="PSWMergedSavingCell_0_568" hidden="1">#REF!</definedName>
    <definedName name="PSWMergedSavingCell_0_569" hidden="1">#REF!</definedName>
    <definedName name="PSWMergedSavingCell_0_57" hidden="1">#REF!</definedName>
    <definedName name="PSWMergedSavingCell_0_570" hidden="1">#REF!</definedName>
    <definedName name="PSWMergedSavingCell_0_571" hidden="1">#REF!</definedName>
    <definedName name="PSWMergedSavingCell_0_572" hidden="1">#REF!</definedName>
    <definedName name="PSWMergedSavingCell_0_573" hidden="1">#REF!</definedName>
    <definedName name="PSWMergedSavingCell_0_574" hidden="1">#REF!</definedName>
    <definedName name="PSWMergedSavingCell_0_575" hidden="1">#REF!</definedName>
    <definedName name="PSWMergedSavingCell_0_576" hidden="1">#REF!</definedName>
    <definedName name="PSWMergedSavingCell_0_577" hidden="1">#REF!</definedName>
    <definedName name="PSWMergedSavingCell_0_578" hidden="1">#REF!</definedName>
    <definedName name="PSWMergedSavingCell_0_579" hidden="1">#REF!</definedName>
    <definedName name="PSWMergedSavingCell_0_58" hidden="1">#REF!</definedName>
    <definedName name="PSWMergedSavingCell_0_580" hidden="1">#REF!</definedName>
    <definedName name="PSWMergedSavingCell_0_581" hidden="1">#REF!</definedName>
    <definedName name="PSWMergedSavingCell_0_582" hidden="1">#REF!</definedName>
    <definedName name="PSWMergedSavingCell_0_583" hidden="1">#REF!</definedName>
    <definedName name="PSWMergedSavingCell_0_584" hidden="1">#REF!</definedName>
    <definedName name="PSWMergedSavingCell_0_59" hidden="1">#REF!</definedName>
    <definedName name="PSWMergedSavingCell_0_6" hidden="1">#REF!</definedName>
    <definedName name="PSWMergedSavingCell_0_60" hidden="1">#REF!</definedName>
    <definedName name="PSWMergedSavingCell_0_61" hidden="1">#REF!</definedName>
    <definedName name="PSWMergedSavingCell_0_62" hidden="1">#REF!</definedName>
    <definedName name="PSWMergedSavingCell_0_63" hidden="1">#REF!</definedName>
    <definedName name="PSWMergedSavingCell_0_64" hidden="1">#REF!</definedName>
    <definedName name="PSWMergedSavingCell_0_65" hidden="1">#REF!</definedName>
    <definedName name="PSWMergedSavingCell_0_66" hidden="1">#REF!</definedName>
    <definedName name="PSWMergedSavingCell_0_67" hidden="1">#REF!</definedName>
    <definedName name="PSWMergedSavingCell_0_68" hidden="1">#REF!</definedName>
    <definedName name="PSWMergedSavingCell_0_69" hidden="1">#REF!</definedName>
    <definedName name="PSWMergedSavingCell_0_7" hidden="1">#REF!</definedName>
    <definedName name="PSWMergedSavingCell_0_70" hidden="1">#REF!</definedName>
    <definedName name="PSWMergedSavingCell_0_71" hidden="1">#REF!</definedName>
    <definedName name="PSWMergedSavingCell_0_72" hidden="1">#REF!</definedName>
    <definedName name="PSWMergedSavingCell_0_73" hidden="1">#REF!</definedName>
    <definedName name="PSWMergedSavingCell_0_74" hidden="1">#REF!</definedName>
    <definedName name="PSWMergedSavingCell_0_75" hidden="1">#REF!</definedName>
    <definedName name="PSWMergedSavingCell_0_76" hidden="1">#REF!</definedName>
    <definedName name="PSWMergedSavingCell_0_77" hidden="1">#REF!</definedName>
    <definedName name="PSWMergedSavingCell_0_78" hidden="1">#REF!</definedName>
    <definedName name="PSWMergedSavingCell_0_79" hidden="1">#REF!</definedName>
    <definedName name="PSWMergedSavingCell_0_8" hidden="1">#REF!</definedName>
    <definedName name="PSWMergedSavingCell_0_80" hidden="1">#REF!</definedName>
    <definedName name="PSWMergedSavingCell_0_81" hidden="1">#REF!</definedName>
    <definedName name="PSWMergedSavingCell_0_82" hidden="1">#REF!</definedName>
    <definedName name="PSWMergedSavingCell_0_83" hidden="1">#REF!</definedName>
    <definedName name="PSWMergedSavingCell_0_84" hidden="1">#REF!</definedName>
    <definedName name="PSWMergedSavingCell_0_85" hidden="1">#REF!</definedName>
    <definedName name="PSWMergedSavingCell_0_86" hidden="1">#REF!</definedName>
    <definedName name="PSWMergedSavingCell_0_87" hidden="1">#REF!</definedName>
    <definedName name="PSWMergedSavingCell_0_88" hidden="1">#REF!</definedName>
    <definedName name="PSWMergedSavingCell_0_89" hidden="1">#REF!</definedName>
    <definedName name="PSWMergedSavingCell_0_9" hidden="1">#REF!</definedName>
    <definedName name="PSWMergedSavingCell_0_90" hidden="1">#REF!</definedName>
    <definedName name="PSWMergedSavingCell_0_91" hidden="1">#REF!</definedName>
    <definedName name="PSWMergedSavingCell_0_92" hidden="1">#REF!</definedName>
    <definedName name="PSWMergedSavingCell_0_93" hidden="1">#REF!</definedName>
    <definedName name="PSWMergedSavingCell_0_94" hidden="1">#REF!</definedName>
    <definedName name="PSWMergedSavingCell_0_95" hidden="1">#REF!</definedName>
    <definedName name="PSWMergedSavingCell_0_96" hidden="1">#REF!</definedName>
    <definedName name="PSWMergedSavingCell_0_97" hidden="1">#REF!</definedName>
    <definedName name="PSWMergedSavingCell_0_98" hidden="1">#REF!</definedName>
    <definedName name="PSWMergedSavingCell_0_99" hidden="1">#REF!</definedName>
    <definedName name="PSWMergedSavingCells_0" hidden="1">#REF!</definedName>
    <definedName name="PSWOutput_0" hidden="1">#REF!</definedName>
    <definedName name="PSWSavingCell_0" hidden="1">#REF!</definedName>
    <definedName name="PSWSeries_0_0_Labels" hidden="1">#REF!</definedName>
    <definedName name="PSWSeries_0_0_Values" hidden="1">#REF!</definedName>
    <definedName name="PSWSeries_0_1_Labels" hidden="1">#REF!</definedName>
    <definedName name="PSWSeries_0_1_Values" hidden="1">#REF!</definedName>
    <definedName name="PSWSeries_1_0_Labels" hidden="1">#REF!</definedName>
    <definedName name="PSWSeries_1_0_Values" hidden="1">#REF!</definedName>
    <definedName name="PSWSeries_1_1_Labels" hidden="1">#REF!</definedName>
    <definedName name="PSWSeries_1_1_Values" hidden="1">#REF!</definedName>
    <definedName name="PSWSeries_1_2_Labels" hidden="1">#REF!</definedName>
    <definedName name="PSWSeries_1_2_Values" hidden="1">#REF!</definedName>
    <definedName name="PSWSeries_1_3_Labels" hidden="1">#REF!</definedName>
    <definedName name="PSWSeries_1_3_Values" hidden="1">#REF!</definedName>
    <definedName name="puma" localSheetId="0" hidden="1">[10]gamybaK!#REF!</definedName>
    <definedName name="puma" hidden="1">[10]gamybaK!#REF!</definedName>
    <definedName name="sxdysxcgasdc" localSheetId="0" hidden="1">[6]gamybaK!#REF!</definedName>
    <definedName name="sxdysxcgasdc" hidden="1">[6]gamybaK!#REF!</definedName>
    <definedName name="v" localSheetId="0" hidden="1">[7]gamybaK!#REF!</definedName>
    <definedName name="v" hidden="1">[7]gamybaK!#REF!</definedName>
    <definedName name="ww" hidden="1">#REF!</definedName>
    <definedName name="x" localSheetId="0" hidden="1">[11]suv!#REF!</definedName>
    <definedName name="x" hidden="1">[11]suv!#REF!</definedName>
    <definedName name="XLSCOMPFILTER" localSheetId="0" hidden="1">[5]gamybaK!#REF!</definedName>
    <definedName name="XLSCOMPFILTER" hidden="1">[5]gamybaK!#REF!</definedName>
    <definedName name="z" localSheetId="0" hidden="1">[4]gamybaK!#REF!</definedName>
    <definedName name="z" hidden="1">[4]gamybaK!#REF!</definedName>
    <definedName name="Z_8EF12FAB_9823_48BE_86FD_445B857A42D4_.wvu.Cols" hidden="1">#REF!</definedName>
  </definedNames>
  <calcPr calcId="145621"/>
</workbook>
</file>

<file path=xl/calcChain.xml><?xml version="1.0" encoding="utf-8"?>
<calcChain xmlns="http://schemas.openxmlformats.org/spreadsheetml/2006/main">
  <c r="F919" i="37" l="1"/>
  <c r="E919" i="37"/>
  <c r="D919" i="37"/>
  <c r="F918" i="37"/>
  <c r="E918" i="37"/>
  <c r="D918" i="37"/>
  <c r="F917" i="37"/>
  <c r="E917" i="37"/>
  <c r="D917" i="37"/>
  <c r="F916" i="37"/>
  <c r="E916" i="37"/>
  <c r="D916" i="37"/>
  <c r="F915" i="37"/>
  <c r="E915" i="37"/>
  <c r="D915" i="37"/>
  <c r="F914" i="37"/>
  <c r="E914" i="37"/>
  <c r="D914" i="37"/>
  <c r="F913" i="37"/>
  <c r="E913" i="37"/>
  <c r="D913" i="37"/>
  <c r="F912" i="37"/>
  <c r="E912" i="37"/>
  <c r="D912" i="37"/>
  <c r="F911" i="37"/>
  <c r="E911" i="37"/>
  <c r="D911" i="37"/>
  <c r="F910" i="37"/>
  <c r="E910" i="37"/>
  <c r="D910" i="37"/>
  <c r="F909" i="37"/>
  <c r="E909" i="37"/>
  <c r="D909" i="37"/>
  <c r="F908" i="37"/>
  <c r="E908" i="37"/>
  <c r="D908" i="37"/>
  <c r="F906" i="37"/>
  <c r="E906" i="37"/>
  <c r="D906" i="37"/>
  <c r="F905" i="37"/>
  <c r="E905" i="37"/>
  <c r="D905" i="37"/>
  <c r="F904" i="37"/>
  <c r="E904" i="37"/>
  <c r="D904" i="37"/>
  <c r="F903" i="37"/>
  <c r="E903" i="37"/>
  <c r="D903" i="37"/>
  <c r="F902" i="37"/>
  <c r="E902" i="37"/>
  <c r="D902" i="37"/>
  <c r="F901" i="37"/>
  <c r="E901" i="37"/>
  <c r="D901" i="37"/>
  <c r="F900" i="37"/>
  <c r="E900" i="37"/>
  <c r="D900" i="37"/>
  <c r="F899" i="37"/>
  <c r="E899" i="37"/>
  <c r="D899" i="37"/>
  <c r="F898" i="37"/>
  <c r="E898" i="37"/>
  <c r="D898" i="37"/>
  <c r="F897" i="37"/>
  <c r="E897" i="37"/>
  <c r="D897" i="37"/>
  <c r="F896" i="37"/>
  <c r="E896" i="37"/>
  <c r="D896" i="37"/>
  <c r="F895" i="37"/>
  <c r="E895" i="37"/>
  <c r="D895" i="37"/>
  <c r="F893" i="37"/>
  <c r="E893" i="37"/>
  <c r="D893" i="37"/>
  <c r="F892" i="37"/>
  <c r="E892" i="37"/>
  <c r="D892" i="37"/>
  <c r="F891" i="37"/>
  <c r="E891" i="37"/>
  <c r="D891" i="37"/>
  <c r="F890" i="37"/>
  <c r="E890" i="37"/>
  <c r="D890" i="37"/>
  <c r="F889" i="37"/>
  <c r="E889" i="37"/>
  <c r="D889" i="37"/>
  <c r="F888" i="37"/>
  <c r="E888" i="37"/>
  <c r="D888" i="37"/>
  <c r="F887" i="37"/>
  <c r="E887" i="37"/>
  <c r="D887" i="37"/>
  <c r="F886" i="37"/>
  <c r="E886" i="37"/>
  <c r="D886" i="37"/>
  <c r="F885" i="37"/>
  <c r="E885" i="37"/>
  <c r="D885" i="37"/>
  <c r="F884" i="37"/>
  <c r="E884" i="37"/>
  <c r="D884" i="37"/>
  <c r="F883" i="37"/>
  <c r="E883" i="37"/>
  <c r="D883" i="37"/>
  <c r="F882" i="37"/>
  <c r="E882" i="37"/>
  <c r="D882" i="37"/>
  <c r="F880" i="37"/>
  <c r="E880" i="37"/>
  <c r="D880" i="37"/>
  <c r="F879" i="37"/>
  <c r="E879" i="37"/>
  <c r="D879" i="37"/>
  <c r="F878" i="37"/>
  <c r="E878" i="37"/>
  <c r="D878" i="37"/>
  <c r="F877" i="37"/>
  <c r="E877" i="37"/>
  <c r="D877" i="37"/>
  <c r="F876" i="37"/>
  <c r="E876" i="37"/>
  <c r="D876" i="37"/>
  <c r="F875" i="37"/>
  <c r="E875" i="37"/>
  <c r="D875" i="37"/>
  <c r="F874" i="37"/>
  <c r="E874" i="37"/>
  <c r="D874" i="37"/>
  <c r="F873" i="37"/>
  <c r="E873" i="37"/>
  <c r="D873" i="37"/>
  <c r="F872" i="37"/>
  <c r="E872" i="37"/>
  <c r="D872" i="37"/>
  <c r="F871" i="37"/>
  <c r="E871" i="37"/>
  <c r="D871" i="37"/>
  <c r="F870" i="37"/>
  <c r="E870" i="37"/>
  <c r="D870" i="37"/>
  <c r="F869" i="37"/>
  <c r="E869" i="37"/>
  <c r="D869" i="37"/>
  <c r="D866" i="37"/>
  <c r="D865" i="37"/>
  <c r="D864" i="37"/>
  <c r="D863" i="37"/>
  <c r="D862" i="37"/>
  <c r="D861" i="37"/>
  <c r="D860" i="37"/>
  <c r="D859" i="37"/>
  <c r="D858" i="37"/>
  <c r="D857" i="37"/>
  <c r="D856" i="37"/>
  <c r="D855" i="37"/>
  <c r="D853" i="37"/>
  <c r="D852" i="37"/>
  <c r="D851" i="37"/>
  <c r="D850" i="37"/>
  <c r="D849" i="37"/>
  <c r="D848" i="37"/>
  <c r="D847" i="37"/>
  <c r="D846" i="37"/>
  <c r="D845" i="37"/>
  <c r="D844" i="37"/>
  <c r="D843" i="37"/>
  <c r="D842" i="37"/>
  <c r="D840" i="37"/>
  <c r="D839" i="37"/>
  <c r="D838" i="37"/>
  <c r="D837" i="37"/>
  <c r="D836" i="37"/>
  <c r="D835" i="37"/>
  <c r="D834" i="37"/>
  <c r="D833" i="37"/>
  <c r="D832" i="37"/>
  <c r="D831" i="37"/>
  <c r="D830" i="37"/>
  <c r="D829" i="37"/>
  <c r="D827" i="37"/>
  <c r="D826" i="37"/>
  <c r="D825" i="37"/>
  <c r="D824" i="37"/>
  <c r="D823" i="37"/>
  <c r="D822" i="37"/>
  <c r="D821" i="37"/>
  <c r="D820" i="37"/>
  <c r="D819" i="37"/>
  <c r="D818" i="37"/>
  <c r="D817" i="37"/>
  <c r="D816" i="37"/>
  <c r="D814" i="37"/>
  <c r="D813" i="37"/>
  <c r="D812" i="37"/>
  <c r="D811" i="37"/>
  <c r="D810" i="37"/>
  <c r="D809" i="37"/>
  <c r="D808" i="37"/>
  <c r="D807" i="37"/>
  <c r="D806" i="37"/>
  <c r="D805" i="37"/>
  <c r="D804" i="37"/>
  <c r="D803" i="37"/>
  <c r="D801" i="37"/>
  <c r="D800" i="37"/>
  <c r="D799" i="37"/>
  <c r="D798" i="37"/>
  <c r="D797" i="37"/>
  <c r="D796" i="37"/>
  <c r="D795" i="37"/>
  <c r="D794" i="37"/>
  <c r="D793" i="37"/>
  <c r="D792" i="37"/>
  <c r="D791" i="37"/>
  <c r="D790" i="37"/>
  <c r="D788" i="37"/>
  <c r="D787" i="37"/>
  <c r="D786" i="37"/>
  <c r="D785" i="37"/>
  <c r="D784" i="37"/>
  <c r="D783" i="37"/>
  <c r="D782" i="37"/>
  <c r="D781" i="37"/>
  <c r="D780" i="37"/>
  <c r="D779" i="37"/>
  <c r="D778" i="37"/>
  <c r="D777" i="37"/>
  <c r="D775" i="37"/>
  <c r="D774" i="37"/>
  <c r="D773" i="37"/>
  <c r="D772" i="37"/>
  <c r="D771" i="37"/>
  <c r="D770" i="37"/>
  <c r="D769" i="37"/>
  <c r="D768" i="37"/>
  <c r="D767" i="37"/>
  <c r="D766" i="37"/>
  <c r="D765" i="37"/>
  <c r="D764" i="37"/>
  <c r="E762" i="37"/>
  <c r="D762" i="37"/>
  <c r="E761" i="37"/>
  <c r="D761" i="37"/>
  <c r="E760" i="37"/>
  <c r="D760" i="37"/>
  <c r="E759" i="37"/>
  <c r="D759" i="37"/>
  <c r="E758" i="37"/>
  <c r="D758" i="37"/>
  <c r="E757" i="37"/>
  <c r="D757" i="37"/>
  <c r="E756" i="37"/>
  <c r="D756" i="37"/>
  <c r="E755" i="37"/>
  <c r="D755" i="37"/>
  <c r="E754" i="37"/>
  <c r="D754" i="37"/>
  <c r="E753" i="37"/>
  <c r="D753" i="37"/>
  <c r="E752" i="37"/>
  <c r="D752" i="37"/>
  <c r="E751" i="37"/>
  <c r="D751" i="37"/>
  <c r="E749" i="37"/>
  <c r="D749" i="37"/>
  <c r="E748" i="37"/>
  <c r="D748" i="37"/>
  <c r="E747" i="37"/>
  <c r="D747" i="37"/>
  <c r="E746" i="37"/>
  <c r="D746" i="37"/>
  <c r="E745" i="37"/>
  <c r="D745" i="37"/>
  <c r="E744" i="37"/>
  <c r="D744" i="37"/>
  <c r="E743" i="37"/>
  <c r="D743" i="37"/>
  <c r="E742" i="37"/>
  <c r="D742" i="37"/>
  <c r="E741" i="37"/>
  <c r="D741" i="37"/>
  <c r="E740" i="37"/>
  <c r="D740" i="37"/>
  <c r="E739" i="37"/>
  <c r="D739" i="37"/>
  <c r="E738" i="37"/>
  <c r="D738" i="37"/>
  <c r="E736" i="37"/>
  <c r="D736" i="37"/>
  <c r="E735" i="37"/>
  <c r="D735" i="37"/>
  <c r="E734" i="37"/>
  <c r="D734" i="37"/>
  <c r="E733" i="37"/>
  <c r="D733" i="37"/>
  <c r="E732" i="37"/>
  <c r="D732" i="37"/>
  <c r="E731" i="37"/>
  <c r="D731" i="37"/>
  <c r="E730" i="37"/>
  <c r="D730" i="37"/>
  <c r="E729" i="37"/>
  <c r="D729" i="37"/>
  <c r="E728" i="37"/>
  <c r="D728" i="37"/>
  <c r="E727" i="37"/>
  <c r="D727" i="37"/>
  <c r="E726" i="37"/>
  <c r="D726" i="37"/>
  <c r="E725" i="37"/>
  <c r="D725" i="37"/>
  <c r="K723" i="37"/>
  <c r="K722" i="37"/>
  <c r="K721" i="37"/>
  <c r="K720" i="37"/>
  <c r="K719" i="37"/>
  <c r="K718" i="37"/>
  <c r="K717" i="37"/>
  <c r="K716" i="37"/>
  <c r="K715" i="37"/>
  <c r="K714" i="37"/>
  <c r="K713" i="37"/>
  <c r="K712" i="37"/>
  <c r="G710" i="37"/>
  <c r="D710" i="37"/>
  <c r="G709" i="37"/>
  <c r="D709" i="37"/>
  <c r="G708" i="37"/>
  <c r="D708" i="37"/>
  <c r="G707" i="37"/>
  <c r="D707" i="37"/>
  <c r="G706" i="37"/>
  <c r="D706" i="37"/>
  <c r="G705" i="37"/>
  <c r="D705" i="37"/>
  <c r="G704" i="37"/>
  <c r="D704" i="37"/>
  <c r="G703" i="37"/>
  <c r="D703" i="37"/>
  <c r="G702" i="37"/>
  <c r="D702" i="37"/>
  <c r="G701" i="37"/>
  <c r="D701" i="37"/>
  <c r="G700" i="37"/>
  <c r="D700" i="37"/>
  <c r="G699" i="37"/>
  <c r="D699" i="37"/>
  <c r="D697" i="37"/>
  <c r="D696" i="37"/>
  <c r="D695" i="37"/>
  <c r="D694" i="37"/>
  <c r="D693" i="37"/>
  <c r="D692" i="37"/>
  <c r="D691" i="37"/>
  <c r="D690" i="37"/>
  <c r="D689" i="37"/>
  <c r="D688" i="37"/>
  <c r="D687" i="37"/>
  <c r="D686" i="37"/>
  <c r="K684" i="37"/>
  <c r="J684" i="37"/>
  <c r="I684" i="37"/>
  <c r="H684" i="37"/>
  <c r="D684" i="37"/>
  <c r="K683" i="37"/>
  <c r="J683" i="37"/>
  <c r="I683" i="37"/>
  <c r="H683" i="37"/>
  <c r="D683" i="37"/>
  <c r="K682" i="37"/>
  <c r="J682" i="37"/>
  <c r="I682" i="37"/>
  <c r="H682" i="37"/>
  <c r="D682" i="37"/>
  <c r="K681" i="37"/>
  <c r="J681" i="37"/>
  <c r="I681" i="37"/>
  <c r="H681" i="37"/>
  <c r="D681" i="37"/>
  <c r="K680" i="37"/>
  <c r="J680" i="37"/>
  <c r="I680" i="37"/>
  <c r="H680" i="37"/>
  <c r="D680" i="37"/>
  <c r="K679" i="37"/>
  <c r="J679" i="37"/>
  <c r="I679" i="37"/>
  <c r="H679" i="37"/>
  <c r="D679" i="37"/>
  <c r="K678" i="37"/>
  <c r="J678" i="37"/>
  <c r="I678" i="37"/>
  <c r="H678" i="37"/>
  <c r="D678" i="37"/>
  <c r="K677" i="37"/>
  <c r="J677" i="37"/>
  <c r="I677" i="37"/>
  <c r="H677" i="37"/>
  <c r="D677" i="37"/>
  <c r="K676" i="37"/>
  <c r="J676" i="37"/>
  <c r="I676" i="37"/>
  <c r="H676" i="37"/>
  <c r="D676" i="37"/>
  <c r="K675" i="37"/>
  <c r="J675" i="37"/>
  <c r="I675" i="37"/>
  <c r="H675" i="37"/>
  <c r="D675" i="37"/>
  <c r="K674" i="37"/>
  <c r="J674" i="37"/>
  <c r="I674" i="37"/>
  <c r="H674" i="37"/>
  <c r="D674" i="37"/>
  <c r="K673" i="37"/>
  <c r="J673" i="37"/>
  <c r="I673" i="37"/>
  <c r="H673" i="37"/>
  <c r="D673" i="37"/>
  <c r="K670" i="37"/>
  <c r="J670" i="37"/>
  <c r="I670" i="37"/>
  <c r="H670" i="37"/>
  <c r="D670" i="37"/>
  <c r="K669" i="37"/>
  <c r="J669" i="37"/>
  <c r="I669" i="37"/>
  <c r="H669" i="37"/>
  <c r="D669" i="37"/>
  <c r="K668" i="37"/>
  <c r="J668" i="37"/>
  <c r="I668" i="37"/>
  <c r="H668" i="37"/>
  <c r="D668" i="37"/>
  <c r="K667" i="37"/>
  <c r="J667" i="37"/>
  <c r="I667" i="37"/>
  <c r="H667" i="37"/>
  <c r="D667" i="37"/>
  <c r="K666" i="37"/>
  <c r="J666" i="37"/>
  <c r="I666" i="37"/>
  <c r="H666" i="37"/>
  <c r="D666" i="37"/>
  <c r="K665" i="37"/>
  <c r="J665" i="37"/>
  <c r="I665" i="37"/>
  <c r="H665" i="37"/>
  <c r="D665" i="37"/>
  <c r="K664" i="37"/>
  <c r="J664" i="37"/>
  <c r="I664" i="37"/>
  <c r="H664" i="37"/>
  <c r="D664" i="37"/>
  <c r="K663" i="37"/>
  <c r="J663" i="37"/>
  <c r="I663" i="37"/>
  <c r="H663" i="37"/>
  <c r="D663" i="37"/>
  <c r="K662" i="37"/>
  <c r="J662" i="37"/>
  <c r="I662" i="37"/>
  <c r="H662" i="37"/>
  <c r="D662" i="37"/>
  <c r="K661" i="37"/>
  <c r="J661" i="37"/>
  <c r="I661" i="37"/>
  <c r="H661" i="37"/>
  <c r="D661" i="37"/>
  <c r="K660" i="37"/>
  <c r="J660" i="37"/>
  <c r="I660" i="37"/>
  <c r="H660" i="37"/>
  <c r="D660" i="37"/>
  <c r="K659" i="37"/>
  <c r="J659" i="37"/>
  <c r="I659" i="37"/>
  <c r="H659" i="37"/>
  <c r="D659" i="37"/>
  <c r="K657" i="37"/>
  <c r="J657" i="37"/>
  <c r="H657" i="37"/>
  <c r="K656" i="37"/>
  <c r="J656" i="37"/>
  <c r="H656" i="37"/>
  <c r="K655" i="37"/>
  <c r="J655" i="37"/>
  <c r="H655" i="37"/>
  <c r="K654" i="37"/>
  <c r="J654" i="37"/>
  <c r="H654" i="37"/>
  <c r="K653" i="37"/>
  <c r="J653" i="37"/>
  <c r="H653" i="37"/>
  <c r="K652" i="37"/>
  <c r="J652" i="37"/>
  <c r="H652" i="37"/>
  <c r="K651" i="37"/>
  <c r="J651" i="37"/>
  <c r="H651" i="37"/>
  <c r="K650" i="37"/>
  <c r="J650" i="37"/>
  <c r="H650" i="37"/>
  <c r="K649" i="37"/>
  <c r="J649" i="37"/>
  <c r="H649" i="37"/>
  <c r="K648" i="37"/>
  <c r="J648" i="37"/>
  <c r="H648" i="37"/>
  <c r="K647" i="37"/>
  <c r="J647" i="37"/>
  <c r="H647" i="37"/>
  <c r="K646" i="37"/>
  <c r="J646" i="37"/>
  <c r="H646" i="37"/>
  <c r="K644" i="37"/>
  <c r="J644" i="37"/>
  <c r="H644" i="37"/>
  <c r="K643" i="37"/>
  <c r="J643" i="37"/>
  <c r="H643" i="37"/>
  <c r="K642" i="37"/>
  <c r="J642" i="37"/>
  <c r="H642" i="37"/>
  <c r="K641" i="37"/>
  <c r="J641" i="37"/>
  <c r="H641" i="37"/>
  <c r="K640" i="37"/>
  <c r="J640" i="37"/>
  <c r="H640" i="37"/>
  <c r="K639" i="37"/>
  <c r="J639" i="37"/>
  <c r="H639" i="37"/>
  <c r="K638" i="37"/>
  <c r="J638" i="37"/>
  <c r="H638" i="37"/>
  <c r="K637" i="37"/>
  <c r="J637" i="37"/>
  <c r="H637" i="37"/>
  <c r="K636" i="37"/>
  <c r="J636" i="37"/>
  <c r="H636" i="37"/>
  <c r="K635" i="37"/>
  <c r="J635" i="37"/>
  <c r="H635" i="37"/>
  <c r="K634" i="37"/>
  <c r="J634" i="37"/>
  <c r="H634" i="37"/>
  <c r="K633" i="37"/>
  <c r="J633" i="37"/>
  <c r="H633" i="37"/>
  <c r="K631" i="37"/>
  <c r="H631" i="37"/>
  <c r="G631" i="37"/>
  <c r="K630" i="37"/>
  <c r="H630" i="37"/>
  <c r="G630" i="37"/>
  <c r="K629" i="37"/>
  <c r="H629" i="37"/>
  <c r="G629" i="37"/>
  <c r="K628" i="37"/>
  <c r="H628" i="37"/>
  <c r="G628" i="37"/>
  <c r="K627" i="37"/>
  <c r="H627" i="37"/>
  <c r="G627" i="37"/>
  <c r="K626" i="37"/>
  <c r="H626" i="37"/>
  <c r="G626" i="37"/>
  <c r="K625" i="37"/>
  <c r="H625" i="37"/>
  <c r="G625" i="37"/>
  <c r="K624" i="37"/>
  <c r="H624" i="37"/>
  <c r="G624" i="37"/>
  <c r="K623" i="37"/>
  <c r="H623" i="37"/>
  <c r="G623" i="37"/>
  <c r="K622" i="37"/>
  <c r="H622" i="37"/>
  <c r="G622" i="37"/>
  <c r="K621" i="37"/>
  <c r="H621" i="37"/>
  <c r="G621" i="37"/>
  <c r="K620" i="37"/>
  <c r="H620" i="37"/>
  <c r="G620" i="37"/>
  <c r="K618" i="37"/>
  <c r="H618" i="37"/>
  <c r="G618" i="37"/>
  <c r="K617" i="37"/>
  <c r="H617" i="37"/>
  <c r="G617" i="37"/>
  <c r="K616" i="37"/>
  <c r="H616" i="37"/>
  <c r="G616" i="37"/>
  <c r="K615" i="37"/>
  <c r="H615" i="37"/>
  <c r="G615" i="37"/>
  <c r="K614" i="37"/>
  <c r="H614" i="37"/>
  <c r="G614" i="37"/>
  <c r="K613" i="37"/>
  <c r="H613" i="37"/>
  <c r="G613" i="37"/>
  <c r="K612" i="37"/>
  <c r="H612" i="37"/>
  <c r="G612" i="37"/>
  <c r="K611" i="37"/>
  <c r="H611" i="37"/>
  <c r="G611" i="37"/>
  <c r="K610" i="37"/>
  <c r="H610" i="37"/>
  <c r="G610" i="37"/>
  <c r="K609" i="37"/>
  <c r="H609" i="37"/>
  <c r="G609" i="37"/>
  <c r="K608" i="37"/>
  <c r="H608" i="37"/>
  <c r="G608" i="37"/>
  <c r="K607" i="37"/>
  <c r="H607" i="37"/>
  <c r="G607" i="37"/>
  <c r="K605" i="37"/>
  <c r="I605" i="37"/>
  <c r="H605" i="37"/>
  <c r="K604" i="37"/>
  <c r="I604" i="37"/>
  <c r="H604" i="37"/>
  <c r="K603" i="37"/>
  <c r="I603" i="37"/>
  <c r="H603" i="37"/>
  <c r="K602" i="37"/>
  <c r="I602" i="37"/>
  <c r="H602" i="37"/>
  <c r="K601" i="37"/>
  <c r="I601" i="37"/>
  <c r="H601" i="37"/>
  <c r="K600" i="37"/>
  <c r="I600" i="37"/>
  <c r="H600" i="37"/>
  <c r="K599" i="37"/>
  <c r="I599" i="37"/>
  <c r="H599" i="37"/>
  <c r="K598" i="37"/>
  <c r="I598" i="37"/>
  <c r="H598" i="37"/>
  <c r="K597" i="37"/>
  <c r="I597" i="37"/>
  <c r="H597" i="37"/>
  <c r="K596" i="37"/>
  <c r="I596" i="37"/>
  <c r="H596" i="37"/>
  <c r="K595" i="37"/>
  <c r="I595" i="37"/>
  <c r="H595" i="37"/>
  <c r="K594" i="37"/>
  <c r="I594" i="37"/>
  <c r="H594" i="37"/>
  <c r="K592" i="37"/>
  <c r="I592" i="37"/>
  <c r="H592" i="37"/>
  <c r="K591" i="37"/>
  <c r="I591" i="37"/>
  <c r="H591" i="37"/>
  <c r="K590" i="37"/>
  <c r="I590" i="37"/>
  <c r="H590" i="37"/>
  <c r="K589" i="37"/>
  <c r="I589" i="37"/>
  <c r="H589" i="37"/>
  <c r="K588" i="37"/>
  <c r="I588" i="37"/>
  <c r="H588" i="37"/>
  <c r="K587" i="37"/>
  <c r="I587" i="37"/>
  <c r="H587" i="37"/>
  <c r="K586" i="37"/>
  <c r="I586" i="37"/>
  <c r="H586" i="37"/>
  <c r="K585" i="37"/>
  <c r="I585" i="37"/>
  <c r="H585" i="37"/>
  <c r="K584" i="37"/>
  <c r="I584" i="37"/>
  <c r="H584" i="37"/>
  <c r="K583" i="37"/>
  <c r="I583" i="37"/>
  <c r="H583" i="37"/>
  <c r="K582" i="37"/>
  <c r="I582" i="37"/>
  <c r="H582" i="37"/>
  <c r="K581" i="37"/>
  <c r="I581" i="37"/>
  <c r="H581" i="37"/>
  <c r="K579" i="37"/>
  <c r="H579" i="37"/>
  <c r="D579" i="37"/>
  <c r="K578" i="37"/>
  <c r="H578" i="37"/>
  <c r="D578" i="37"/>
  <c r="K577" i="37"/>
  <c r="H577" i="37"/>
  <c r="D577" i="37"/>
  <c r="K576" i="37"/>
  <c r="H576" i="37"/>
  <c r="D576" i="37"/>
  <c r="K575" i="37"/>
  <c r="H575" i="37"/>
  <c r="D575" i="37"/>
  <c r="K574" i="37"/>
  <c r="H574" i="37"/>
  <c r="D574" i="37"/>
  <c r="K573" i="37"/>
  <c r="H573" i="37"/>
  <c r="D573" i="37"/>
  <c r="K572" i="37"/>
  <c r="H572" i="37"/>
  <c r="D572" i="37"/>
  <c r="K571" i="37"/>
  <c r="H571" i="37"/>
  <c r="D571" i="37"/>
  <c r="K570" i="37"/>
  <c r="H570" i="37"/>
  <c r="D570" i="37"/>
  <c r="K569" i="37"/>
  <c r="H569" i="37"/>
  <c r="D569" i="37"/>
  <c r="K568" i="37"/>
  <c r="H568" i="37"/>
  <c r="D568" i="37"/>
  <c r="K566" i="37"/>
  <c r="H566" i="37"/>
  <c r="D566" i="37"/>
  <c r="K565" i="37"/>
  <c r="H565" i="37"/>
  <c r="D565" i="37"/>
  <c r="K564" i="37"/>
  <c r="H564" i="37"/>
  <c r="D564" i="37"/>
  <c r="K563" i="37"/>
  <c r="H563" i="37"/>
  <c r="D563" i="37"/>
  <c r="K562" i="37"/>
  <c r="H562" i="37"/>
  <c r="D562" i="37"/>
  <c r="K561" i="37"/>
  <c r="H561" i="37"/>
  <c r="D561" i="37"/>
  <c r="K560" i="37"/>
  <c r="H560" i="37"/>
  <c r="D560" i="37"/>
  <c r="K559" i="37"/>
  <c r="H559" i="37"/>
  <c r="D559" i="37"/>
  <c r="K558" i="37"/>
  <c r="H558" i="37"/>
  <c r="D558" i="37"/>
  <c r="K557" i="37"/>
  <c r="H557" i="37"/>
  <c r="D557" i="37"/>
  <c r="K556" i="37"/>
  <c r="H556" i="37"/>
  <c r="D556" i="37"/>
  <c r="K555" i="37"/>
  <c r="H555" i="37"/>
  <c r="D555" i="37"/>
  <c r="K553" i="37"/>
  <c r="J553" i="37"/>
  <c r="I553" i="37"/>
  <c r="H553" i="37"/>
  <c r="G553" i="37"/>
  <c r="D553" i="37"/>
  <c r="K552" i="37"/>
  <c r="J552" i="37"/>
  <c r="I552" i="37"/>
  <c r="H552" i="37"/>
  <c r="G552" i="37"/>
  <c r="D552" i="37"/>
  <c r="K551" i="37"/>
  <c r="J551" i="37"/>
  <c r="I551" i="37"/>
  <c r="H551" i="37"/>
  <c r="G551" i="37"/>
  <c r="D551" i="37"/>
  <c r="K550" i="37"/>
  <c r="J550" i="37"/>
  <c r="I550" i="37"/>
  <c r="H550" i="37"/>
  <c r="G550" i="37"/>
  <c r="D550" i="37"/>
  <c r="K549" i="37"/>
  <c r="J549" i="37"/>
  <c r="I549" i="37"/>
  <c r="H549" i="37"/>
  <c r="G549" i="37"/>
  <c r="D549" i="37"/>
  <c r="K548" i="37"/>
  <c r="J548" i="37"/>
  <c r="I548" i="37"/>
  <c r="H548" i="37"/>
  <c r="G548" i="37"/>
  <c r="D548" i="37"/>
  <c r="K547" i="37"/>
  <c r="J547" i="37"/>
  <c r="I547" i="37"/>
  <c r="H547" i="37"/>
  <c r="G547" i="37"/>
  <c r="D547" i="37"/>
  <c r="K546" i="37"/>
  <c r="J546" i="37"/>
  <c r="I546" i="37"/>
  <c r="H546" i="37"/>
  <c r="G546" i="37"/>
  <c r="D546" i="37"/>
  <c r="K545" i="37"/>
  <c r="J545" i="37"/>
  <c r="I545" i="37"/>
  <c r="H545" i="37"/>
  <c r="G545" i="37"/>
  <c r="D545" i="37"/>
  <c r="K544" i="37"/>
  <c r="J544" i="37"/>
  <c r="I544" i="37"/>
  <c r="H544" i="37"/>
  <c r="G544" i="37"/>
  <c r="D544" i="37"/>
  <c r="K543" i="37"/>
  <c r="J543" i="37"/>
  <c r="I543" i="37"/>
  <c r="H543" i="37"/>
  <c r="G543" i="37"/>
  <c r="D543" i="37"/>
  <c r="K542" i="37"/>
  <c r="J542" i="37"/>
  <c r="I542" i="37"/>
  <c r="H542" i="37"/>
  <c r="G542" i="37"/>
  <c r="D542" i="37"/>
  <c r="K539" i="37"/>
  <c r="J539" i="37"/>
  <c r="I539" i="37"/>
  <c r="H539" i="37"/>
  <c r="G539" i="37"/>
  <c r="F539" i="37"/>
  <c r="E539" i="37"/>
  <c r="D539" i="37"/>
  <c r="K538" i="37"/>
  <c r="J538" i="37"/>
  <c r="I538" i="37"/>
  <c r="H538" i="37"/>
  <c r="G538" i="37"/>
  <c r="F538" i="37"/>
  <c r="E538" i="37"/>
  <c r="D538" i="37"/>
  <c r="K537" i="37"/>
  <c r="J537" i="37"/>
  <c r="I537" i="37"/>
  <c r="H537" i="37"/>
  <c r="G537" i="37"/>
  <c r="F537" i="37"/>
  <c r="E537" i="37"/>
  <c r="D537" i="37"/>
  <c r="K536" i="37"/>
  <c r="J536" i="37"/>
  <c r="I536" i="37"/>
  <c r="H536" i="37"/>
  <c r="G536" i="37"/>
  <c r="F536" i="37"/>
  <c r="E536" i="37"/>
  <c r="D536" i="37"/>
  <c r="K535" i="37"/>
  <c r="J535" i="37"/>
  <c r="I535" i="37"/>
  <c r="H535" i="37"/>
  <c r="G535" i="37"/>
  <c r="F535" i="37"/>
  <c r="E535" i="37"/>
  <c r="D535" i="37"/>
  <c r="K534" i="37"/>
  <c r="J534" i="37"/>
  <c r="I534" i="37"/>
  <c r="H534" i="37"/>
  <c r="G534" i="37"/>
  <c r="F534" i="37"/>
  <c r="E534" i="37"/>
  <c r="D534" i="37"/>
  <c r="K533" i="37"/>
  <c r="J533" i="37"/>
  <c r="I533" i="37"/>
  <c r="H533" i="37"/>
  <c r="G533" i="37"/>
  <c r="F533" i="37"/>
  <c r="E533" i="37"/>
  <c r="D533" i="37"/>
  <c r="K532" i="37"/>
  <c r="J532" i="37"/>
  <c r="I532" i="37"/>
  <c r="H532" i="37"/>
  <c r="G532" i="37"/>
  <c r="F532" i="37"/>
  <c r="E532" i="37"/>
  <c r="D532" i="37"/>
  <c r="K531" i="37"/>
  <c r="J531" i="37"/>
  <c r="I531" i="37"/>
  <c r="H531" i="37"/>
  <c r="G531" i="37"/>
  <c r="F531" i="37"/>
  <c r="E531" i="37"/>
  <c r="D531" i="37"/>
  <c r="K530" i="37"/>
  <c r="J530" i="37"/>
  <c r="I530" i="37"/>
  <c r="H530" i="37"/>
  <c r="G530" i="37"/>
  <c r="F530" i="37"/>
  <c r="E530" i="37"/>
  <c r="D530" i="37"/>
  <c r="K529" i="37"/>
  <c r="J529" i="37"/>
  <c r="I529" i="37"/>
  <c r="H529" i="37"/>
  <c r="G529" i="37"/>
  <c r="F529" i="37"/>
  <c r="E529" i="37"/>
  <c r="D529" i="37"/>
  <c r="K528" i="37"/>
  <c r="J528" i="37"/>
  <c r="I528" i="37"/>
  <c r="H528" i="37"/>
  <c r="G528" i="37"/>
  <c r="F528" i="37"/>
  <c r="E528" i="37"/>
  <c r="D528" i="37"/>
  <c r="K526" i="37"/>
  <c r="J526" i="37"/>
  <c r="I526" i="37"/>
  <c r="H526" i="37"/>
  <c r="G526" i="37"/>
  <c r="F526" i="37"/>
  <c r="E526" i="37"/>
  <c r="D526" i="37"/>
  <c r="K525" i="37"/>
  <c r="J525" i="37"/>
  <c r="I525" i="37"/>
  <c r="H525" i="37"/>
  <c r="G525" i="37"/>
  <c r="F525" i="37"/>
  <c r="E525" i="37"/>
  <c r="D525" i="37"/>
  <c r="K524" i="37"/>
  <c r="J524" i="37"/>
  <c r="I524" i="37"/>
  <c r="H524" i="37"/>
  <c r="G524" i="37"/>
  <c r="F524" i="37"/>
  <c r="E524" i="37"/>
  <c r="D524" i="37"/>
  <c r="K523" i="37"/>
  <c r="J523" i="37"/>
  <c r="I523" i="37"/>
  <c r="H523" i="37"/>
  <c r="G523" i="37"/>
  <c r="F523" i="37"/>
  <c r="E523" i="37"/>
  <c r="D523" i="37"/>
  <c r="K522" i="37"/>
  <c r="J522" i="37"/>
  <c r="I522" i="37"/>
  <c r="H522" i="37"/>
  <c r="G522" i="37"/>
  <c r="F522" i="37"/>
  <c r="E522" i="37"/>
  <c r="D522" i="37"/>
  <c r="K521" i="37"/>
  <c r="J521" i="37"/>
  <c r="I521" i="37"/>
  <c r="H521" i="37"/>
  <c r="G521" i="37"/>
  <c r="F521" i="37"/>
  <c r="E521" i="37"/>
  <c r="D521" i="37"/>
  <c r="K520" i="37"/>
  <c r="J520" i="37"/>
  <c r="I520" i="37"/>
  <c r="H520" i="37"/>
  <c r="G520" i="37"/>
  <c r="F520" i="37"/>
  <c r="E520" i="37"/>
  <c r="D520" i="37"/>
  <c r="K519" i="37"/>
  <c r="J519" i="37"/>
  <c r="I519" i="37"/>
  <c r="H519" i="37"/>
  <c r="G519" i="37"/>
  <c r="F519" i="37"/>
  <c r="E519" i="37"/>
  <c r="D519" i="37"/>
  <c r="K518" i="37"/>
  <c r="J518" i="37"/>
  <c r="I518" i="37"/>
  <c r="H518" i="37"/>
  <c r="G518" i="37"/>
  <c r="F518" i="37"/>
  <c r="E518" i="37"/>
  <c r="D518" i="37"/>
  <c r="K517" i="37"/>
  <c r="J517" i="37"/>
  <c r="I517" i="37"/>
  <c r="H517" i="37"/>
  <c r="G517" i="37"/>
  <c r="F517" i="37"/>
  <c r="E517" i="37"/>
  <c r="D517" i="37"/>
  <c r="K516" i="37"/>
  <c r="J516" i="37"/>
  <c r="I516" i="37"/>
  <c r="H516" i="37"/>
  <c r="G516" i="37"/>
  <c r="F516" i="37"/>
  <c r="E516" i="37"/>
  <c r="D516" i="37"/>
  <c r="K515" i="37"/>
  <c r="J515" i="37"/>
  <c r="I515" i="37"/>
  <c r="H515" i="37"/>
  <c r="G515" i="37"/>
  <c r="F515" i="37"/>
  <c r="E515" i="37"/>
  <c r="D515" i="37"/>
  <c r="K513" i="37"/>
  <c r="K512" i="37"/>
  <c r="K511" i="37"/>
  <c r="K510" i="37"/>
  <c r="K509" i="37"/>
  <c r="K508" i="37"/>
  <c r="K507" i="37"/>
  <c r="K506" i="37"/>
  <c r="K505" i="37"/>
  <c r="K504" i="37"/>
  <c r="K503" i="37"/>
  <c r="K502" i="37"/>
  <c r="K500" i="37"/>
  <c r="J500" i="37"/>
  <c r="I500" i="37"/>
  <c r="H500" i="37"/>
  <c r="G500" i="37"/>
  <c r="F500" i="37"/>
  <c r="E500" i="37"/>
  <c r="D500" i="37"/>
  <c r="K499" i="37"/>
  <c r="J499" i="37"/>
  <c r="I499" i="37"/>
  <c r="H499" i="37"/>
  <c r="G499" i="37"/>
  <c r="F499" i="37"/>
  <c r="E499" i="37"/>
  <c r="D499" i="37"/>
  <c r="K498" i="37"/>
  <c r="J498" i="37"/>
  <c r="I498" i="37"/>
  <c r="H498" i="37"/>
  <c r="G498" i="37"/>
  <c r="F498" i="37"/>
  <c r="E498" i="37"/>
  <c r="D498" i="37"/>
  <c r="K497" i="37"/>
  <c r="J497" i="37"/>
  <c r="I497" i="37"/>
  <c r="H497" i="37"/>
  <c r="G497" i="37"/>
  <c r="F497" i="37"/>
  <c r="E497" i="37"/>
  <c r="D497" i="37"/>
  <c r="K496" i="37"/>
  <c r="J496" i="37"/>
  <c r="I496" i="37"/>
  <c r="H496" i="37"/>
  <c r="G496" i="37"/>
  <c r="F496" i="37"/>
  <c r="E496" i="37"/>
  <c r="D496" i="37"/>
  <c r="K495" i="37"/>
  <c r="J495" i="37"/>
  <c r="I495" i="37"/>
  <c r="H495" i="37"/>
  <c r="G495" i="37"/>
  <c r="F495" i="37"/>
  <c r="E495" i="37"/>
  <c r="D495" i="37"/>
  <c r="K494" i="37"/>
  <c r="J494" i="37"/>
  <c r="I494" i="37"/>
  <c r="H494" i="37"/>
  <c r="G494" i="37"/>
  <c r="F494" i="37"/>
  <c r="E494" i="37"/>
  <c r="D494" i="37"/>
  <c r="K493" i="37"/>
  <c r="J493" i="37"/>
  <c r="I493" i="37"/>
  <c r="H493" i="37"/>
  <c r="G493" i="37"/>
  <c r="F493" i="37"/>
  <c r="E493" i="37"/>
  <c r="D493" i="37"/>
  <c r="K492" i="37"/>
  <c r="J492" i="37"/>
  <c r="I492" i="37"/>
  <c r="H492" i="37"/>
  <c r="G492" i="37"/>
  <c r="F492" i="37"/>
  <c r="E492" i="37"/>
  <c r="D492" i="37"/>
  <c r="K491" i="37"/>
  <c r="J491" i="37"/>
  <c r="I491" i="37"/>
  <c r="H491" i="37"/>
  <c r="G491" i="37"/>
  <c r="F491" i="37"/>
  <c r="E491" i="37"/>
  <c r="D491" i="37"/>
  <c r="K490" i="37"/>
  <c r="J490" i="37"/>
  <c r="I490" i="37"/>
  <c r="H490" i="37"/>
  <c r="G490" i="37"/>
  <c r="F490" i="37"/>
  <c r="E490" i="37"/>
  <c r="D490" i="37"/>
  <c r="K489" i="37"/>
  <c r="J489" i="37"/>
  <c r="I489" i="37"/>
  <c r="H489" i="37"/>
  <c r="G489" i="37"/>
  <c r="F489" i="37"/>
  <c r="E489" i="37"/>
  <c r="D489" i="37"/>
  <c r="K487" i="37"/>
  <c r="J487" i="37"/>
  <c r="I487" i="37"/>
  <c r="H487" i="37"/>
  <c r="G487" i="37"/>
  <c r="F487" i="37"/>
  <c r="E487" i="37"/>
  <c r="D487" i="37"/>
  <c r="K486" i="37"/>
  <c r="J486" i="37"/>
  <c r="I486" i="37"/>
  <c r="H486" i="37"/>
  <c r="G486" i="37"/>
  <c r="F486" i="37"/>
  <c r="E486" i="37"/>
  <c r="D486" i="37"/>
  <c r="K485" i="37"/>
  <c r="J485" i="37"/>
  <c r="I485" i="37"/>
  <c r="H485" i="37"/>
  <c r="G485" i="37"/>
  <c r="F485" i="37"/>
  <c r="E485" i="37"/>
  <c r="D485" i="37"/>
  <c r="K484" i="37"/>
  <c r="J484" i="37"/>
  <c r="I484" i="37"/>
  <c r="H484" i="37"/>
  <c r="G484" i="37"/>
  <c r="F484" i="37"/>
  <c r="E484" i="37"/>
  <c r="D484" i="37"/>
  <c r="K483" i="37"/>
  <c r="J483" i="37"/>
  <c r="I483" i="37"/>
  <c r="H483" i="37"/>
  <c r="G483" i="37"/>
  <c r="F483" i="37"/>
  <c r="E483" i="37"/>
  <c r="D483" i="37"/>
  <c r="K482" i="37"/>
  <c r="J482" i="37"/>
  <c r="I482" i="37"/>
  <c r="H482" i="37"/>
  <c r="G482" i="37"/>
  <c r="F482" i="37"/>
  <c r="E482" i="37"/>
  <c r="D482" i="37"/>
  <c r="K481" i="37"/>
  <c r="J481" i="37"/>
  <c r="I481" i="37"/>
  <c r="H481" i="37"/>
  <c r="G481" i="37"/>
  <c r="F481" i="37"/>
  <c r="E481" i="37"/>
  <c r="D481" i="37"/>
  <c r="K480" i="37"/>
  <c r="J480" i="37"/>
  <c r="I480" i="37"/>
  <c r="H480" i="37"/>
  <c r="G480" i="37"/>
  <c r="F480" i="37"/>
  <c r="E480" i="37"/>
  <c r="D480" i="37"/>
  <c r="K479" i="37"/>
  <c r="J479" i="37"/>
  <c r="I479" i="37"/>
  <c r="H479" i="37"/>
  <c r="G479" i="37"/>
  <c r="F479" i="37"/>
  <c r="E479" i="37"/>
  <c r="D479" i="37"/>
  <c r="K478" i="37"/>
  <c r="J478" i="37"/>
  <c r="I478" i="37"/>
  <c r="H478" i="37"/>
  <c r="G478" i="37"/>
  <c r="F478" i="37"/>
  <c r="E478" i="37"/>
  <c r="D478" i="37"/>
  <c r="K477" i="37"/>
  <c r="J477" i="37"/>
  <c r="I477" i="37"/>
  <c r="H477" i="37"/>
  <c r="G477" i="37"/>
  <c r="F477" i="37"/>
  <c r="E477" i="37"/>
  <c r="D477" i="37"/>
  <c r="K476" i="37"/>
  <c r="J476" i="37"/>
  <c r="I476" i="37"/>
  <c r="H476" i="37"/>
  <c r="G476" i="37"/>
  <c r="F476" i="37"/>
  <c r="E476" i="37"/>
  <c r="D476" i="37"/>
  <c r="K474" i="37"/>
  <c r="J474" i="37"/>
  <c r="I474" i="37"/>
  <c r="H474" i="37"/>
  <c r="G474" i="37"/>
  <c r="F474" i="37"/>
  <c r="E474" i="37"/>
  <c r="D474" i="37"/>
  <c r="K473" i="37"/>
  <c r="J473" i="37"/>
  <c r="I473" i="37"/>
  <c r="H473" i="37"/>
  <c r="G473" i="37"/>
  <c r="F473" i="37"/>
  <c r="E473" i="37"/>
  <c r="D473" i="37"/>
  <c r="K472" i="37"/>
  <c r="J472" i="37"/>
  <c r="I472" i="37"/>
  <c r="H472" i="37"/>
  <c r="G472" i="37"/>
  <c r="F472" i="37"/>
  <c r="E472" i="37"/>
  <c r="D472" i="37"/>
  <c r="K471" i="37"/>
  <c r="J471" i="37"/>
  <c r="I471" i="37"/>
  <c r="H471" i="37"/>
  <c r="G471" i="37"/>
  <c r="F471" i="37"/>
  <c r="E471" i="37"/>
  <c r="D471" i="37"/>
  <c r="K470" i="37"/>
  <c r="J470" i="37"/>
  <c r="I470" i="37"/>
  <c r="H470" i="37"/>
  <c r="G470" i="37"/>
  <c r="F470" i="37"/>
  <c r="E470" i="37"/>
  <c r="D470" i="37"/>
  <c r="K469" i="37"/>
  <c r="J469" i="37"/>
  <c r="I469" i="37"/>
  <c r="H469" i="37"/>
  <c r="G469" i="37"/>
  <c r="F469" i="37"/>
  <c r="E469" i="37"/>
  <c r="D469" i="37"/>
  <c r="K468" i="37"/>
  <c r="J468" i="37"/>
  <c r="I468" i="37"/>
  <c r="H468" i="37"/>
  <c r="G468" i="37"/>
  <c r="F468" i="37"/>
  <c r="E468" i="37"/>
  <c r="D468" i="37"/>
  <c r="K467" i="37"/>
  <c r="J467" i="37"/>
  <c r="I467" i="37"/>
  <c r="H467" i="37"/>
  <c r="G467" i="37"/>
  <c r="F467" i="37"/>
  <c r="E467" i="37"/>
  <c r="D467" i="37"/>
  <c r="K466" i="37"/>
  <c r="J466" i="37"/>
  <c r="I466" i="37"/>
  <c r="H466" i="37"/>
  <c r="G466" i="37"/>
  <c r="F466" i="37"/>
  <c r="E466" i="37"/>
  <c r="D466" i="37"/>
  <c r="K465" i="37"/>
  <c r="J465" i="37"/>
  <c r="I465" i="37"/>
  <c r="H465" i="37"/>
  <c r="G465" i="37"/>
  <c r="F465" i="37"/>
  <c r="E465" i="37"/>
  <c r="D465" i="37"/>
  <c r="K464" i="37"/>
  <c r="J464" i="37"/>
  <c r="I464" i="37"/>
  <c r="H464" i="37"/>
  <c r="G464" i="37"/>
  <c r="F464" i="37"/>
  <c r="E464" i="37"/>
  <c r="D464" i="37"/>
  <c r="K463" i="37"/>
  <c r="J463" i="37"/>
  <c r="I463" i="37"/>
  <c r="H463" i="37"/>
  <c r="G463" i="37"/>
  <c r="F463" i="37"/>
  <c r="E463" i="37"/>
  <c r="D463" i="37"/>
  <c r="K461" i="37"/>
  <c r="J461" i="37"/>
  <c r="I461" i="37"/>
  <c r="H461" i="37"/>
  <c r="G461" i="37"/>
  <c r="F461" i="37"/>
  <c r="E461" i="37"/>
  <c r="D461" i="37"/>
  <c r="K460" i="37"/>
  <c r="J460" i="37"/>
  <c r="I460" i="37"/>
  <c r="H460" i="37"/>
  <c r="G460" i="37"/>
  <c r="F460" i="37"/>
  <c r="E460" i="37"/>
  <c r="D460" i="37"/>
  <c r="K459" i="37"/>
  <c r="J459" i="37"/>
  <c r="I459" i="37"/>
  <c r="H459" i="37"/>
  <c r="G459" i="37"/>
  <c r="F459" i="37"/>
  <c r="E459" i="37"/>
  <c r="D459" i="37"/>
  <c r="K458" i="37"/>
  <c r="J458" i="37"/>
  <c r="I458" i="37"/>
  <c r="H458" i="37"/>
  <c r="G458" i="37"/>
  <c r="F458" i="37"/>
  <c r="E458" i="37"/>
  <c r="D458" i="37"/>
  <c r="K457" i="37"/>
  <c r="J457" i="37"/>
  <c r="I457" i="37"/>
  <c r="H457" i="37"/>
  <c r="G457" i="37"/>
  <c r="F457" i="37"/>
  <c r="E457" i="37"/>
  <c r="D457" i="37"/>
  <c r="K456" i="37"/>
  <c r="J456" i="37"/>
  <c r="I456" i="37"/>
  <c r="H456" i="37"/>
  <c r="G456" i="37"/>
  <c r="F456" i="37"/>
  <c r="E456" i="37"/>
  <c r="D456" i="37"/>
  <c r="K455" i="37"/>
  <c r="J455" i="37"/>
  <c r="I455" i="37"/>
  <c r="H455" i="37"/>
  <c r="G455" i="37"/>
  <c r="F455" i="37"/>
  <c r="E455" i="37"/>
  <c r="D455" i="37"/>
  <c r="K454" i="37"/>
  <c r="J454" i="37"/>
  <c r="I454" i="37"/>
  <c r="H454" i="37"/>
  <c r="G454" i="37"/>
  <c r="F454" i="37"/>
  <c r="E454" i="37"/>
  <c r="D454" i="37"/>
  <c r="K453" i="37"/>
  <c r="J453" i="37"/>
  <c r="I453" i="37"/>
  <c r="H453" i="37"/>
  <c r="G453" i="37"/>
  <c r="F453" i="37"/>
  <c r="E453" i="37"/>
  <c r="D453" i="37"/>
  <c r="K452" i="37"/>
  <c r="J452" i="37"/>
  <c r="I452" i="37"/>
  <c r="H452" i="37"/>
  <c r="G452" i="37"/>
  <c r="F452" i="37"/>
  <c r="E452" i="37"/>
  <c r="D452" i="37"/>
  <c r="K451" i="37"/>
  <c r="J451" i="37"/>
  <c r="I451" i="37"/>
  <c r="H451" i="37"/>
  <c r="G451" i="37"/>
  <c r="F451" i="37"/>
  <c r="E451" i="37"/>
  <c r="D451" i="37"/>
  <c r="K450" i="37"/>
  <c r="J450" i="37"/>
  <c r="I450" i="37"/>
  <c r="H450" i="37"/>
  <c r="G450" i="37"/>
  <c r="F450" i="37"/>
  <c r="E450" i="37"/>
  <c r="D450" i="37"/>
  <c r="K448" i="37"/>
  <c r="J448" i="37"/>
  <c r="I448" i="37"/>
  <c r="H448" i="37"/>
  <c r="G448" i="37"/>
  <c r="F448" i="37"/>
  <c r="E448" i="37"/>
  <c r="D448" i="37"/>
  <c r="K447" i="37"/>
  <c r="J447" i="37"/>
  <c r="I447" i="37"/>
  <c r="H447" i="37"/>
  <c r="G447" i="37"/>
  <c r="F447" i="37"/>
  <c r="E447" i="37"/>
  <c r="D447" i="37"/>
  <c r="K446" i="37"/>
  <c r="J446" i="37"/>
  <c r="I446" i="37"/>
  <c r="H446" i="37"/>
  <c r="G446" i="37"/>
  <c r="F446" i="37"/>
  <c r="E446" i="37"/>
  <c r="D446" i="37"/>
  <c r="K445" i="37"/>
  <c r="J445" i="37"/>
  <c r="I445" i="37"/>
  <c r="H445" i="37"/>
  <c r="G445" i="37"/>
  <c r="F445" i="37"/>
  <c r="E445" i="37"/>
  <c r="D445" i="37"/>
  <c r="K444" i="37"/>
  <c r="J444" i="37"/>
  <c r="I444" i="37"/>
  <c r="H444" i="37"/>
  <c r="G444" i="37"/>
  <c r="F444" i="37"/>
  <c r="E444" i="37"/>
  <c r="D444" i="37"/>
  <c r="K443" i="37"/>
  <c r="J443" i="37"/>
  <c r="I443" i="37"/>
  <c r="H443" i="37"/>
  <c r="G443" i="37"/>
  <c r="F443" i="37"/>
  <c r="E443" i="37"/>
  <c r="D443" i="37"/>
  <c r="K442" i="37"/>
  <c r="J442" i="37"/>
  <c r="I442" i="37"/>
  <c r="H442" i="37"/>
  <c r="G442" i="37"/>
  <c r="F442" i="37"/>
  <c r="E442" i="37"/>
  <c r="D442" i="37"/>
  <c r="K441" i="37"/>
  <c r="J441" i="37"/>
  <c r="I441" i="37"/>
  <c r="H441" i="37"/>
  <c r="G441" i="37"/>
  <c r="F441" i="37"/>
  <c r="E441" i="37"/>
  <c r="D441" i="37"/>
  <c r="K440" i="37"/>
  <c r="J440" i="37"/>
  <c r="I440" i="37"/>
  <c r="H440" i="37"/>
  <c r="G440" i="37"/>
  <c r="F440" i="37"/>
  <c r="E440" i="37"/>
  <c r="D440" i="37"/>
  <c r="K439" i="37"/>
  <c r="J439" i="37"/>
  <c r="I439" i="37"/>
  <c r="H439" i="37"/>
  <c r="G439" i="37"/>
  <c r="F439" i="37"/>
  <c r="E439" i="37"/>
  <c r="D439" i="37"/>
  <c r="K438" i="37"/>
  <c r="J438" i="37"/>
  <c r="I438" i="37"/>
  <c r="H438" i="37"/>
  <c r="G438" i="37"/>
  <c r="F438" i="37"/>
  <c r="E438" i="37"/>
  <c r="D438" i="37"/>
  <c r="K437" i="37"/>
  <c r="J437" i="37"/>
  <c r="I437" i="37"/>
  <c r="H437" i="37"/>
  <c r="G437" i="37"/>
  <c r="F437" i="37"/>
  <c r="E437" i="37"/>
  <c r="D437" i="37"/>
  <c r="K435" i="37"/>
  <c r="J435" i="37"/>
  <c r="I435" i="37"/>
  <c r="H435" i="37"/>
  <c r="G435" i="37"/>
  <c r="F435" i="37"/>
  <c r="E435" i="37"/>
  <c r="D435" i="37"/>
  <c r="K434" i="37"/>
  <c r="J434" i="37"/>
  <c r="I434" i="37"/>
  <c r="H434" i="37"/>
  <c r="G434" i="37"/>
  <c r="F434" i="37"/>
  <c r="E434" i="37"/>
  <c r="D434" i="37"/>
  <c r="K433" i="37"/>
  <c r="J433" i="37"/>
  <c r="I433" i="37"/>
  <c r="H433" i="37"/>
  <c r="G433" i="37"/>
  <c r="F433" i="37"/>
  <c r="E433" i="37"/>
  <c r="D433" i="37"/>
  <c r="K432" i="37"/>
  <c r="J432" i="37"/>
  <c r="I432" i="37"/>
  <c r="H432" i="37"/>
  <c r="G432" i="37"/>
  <c r="F432" i="37"/>
  <c r="E432" i="37"/>
  <c r="D432" i="37"/>
  <c r="K431" i="37"/>
  <c r="J431" i="37"/>
  <c r="I431" i="37"/>
  <c r="H431" i="37"/>
  <c r="G431" i="37"/>
  <c r="F431" i="37"/>
  <c r="E431" i="37"/>
  <c r="D431" i="37"/>
  <c r="K430" i="37"/>
  <c r="J430" i="37"/>
  <c r="I430" i="37"/>
  <c r="H430" i="37"/>
  <c r="G430" i="37"/>
  <c r="F430" i="37"/>
  <c r="E430" i="37"/>
  <c r="D430" i="37"/>
  <c r="K429" i="37"/>
  <c r="J429" i="37"/>
  <c r="I429" i="37"/>
  <c r="H429" i="37"/>
  <c r="G429" i="37"/>
  <c r="F429" i="37"/>
  <c r="E429" i="37"/>
  <c r="D429" i="37"/>
  <c r="K428" i="37"/>
  <c r="J428" i="37"/>
  <c r="I428" i="37"/>
  <c r="H428" i="37"/>
  <c r="G428" i="37"/>
  <c r="F428" i="37"/>
  <c r="E428" i="37"/>
  <c r="D428" i="37"/>
  <c r="K427" i="37"/>
  <c r="J427" i="37"/>
  <c r="I427" i="37"/>
  <c r="H427" i="37"/>
  <c r="G427" i="37"/>
  <c r="F427" i="37"/>
  <c r="E427" i="37"/>
  <c r="D427" i="37"/>
  <c r="K426" i="37"/>
  <c r="J426" i="37"/>
  <c r="I426" i="37"/>
  <c r="H426" i="37"/>
  <c r="G426" i="37"/>
  <c r="F426" i="37"/>
  <c r="E426" i="37"/>
  <c r="D426" i="37"/>
  <c r="K425" i="37"/>
  <c r="J425" i="37"/>
  <c r="I425" i="37"/>
  <c r="H425" i="37"/>
  <c r="G425" i="37"/>
  <c r="F425" i="37"/>
  <c r="E425" i="37"/>
  <c r="D425" i="37"/>
  <c r="K424" i="37"/>
  <c r="J424" i="37"/>
  <c r="I424" i="37"/>
  <c r="H424" i="37"/>
  <c r="G424" i="37"/>
  <c r="F424" i="37"/>
  <c r="E424" i="37"/>
  <c r="D424" i="37"/>
  <c r="K422" i="37"/>
  <c r="J422" i="37"/>
  <c r="I422" i="37"/>
  <c r="H422" i="37"/>
  <c r="G422" i="37"/>
  <c r="F422" i="37"/>
  <c r="E422" i="37"/>
  <c r="D422" i="37"/>
  <c r="K421" i="37"/>
  <c r="J421" i="37"/>
  <c r="I421" i="37"/>
  <c r="H421" i="37"/>
  <c r="G421" i="37"/>
  <c r="F421" i="37"/>
  <c r="E421" i="37"/>
  <c r="D421" i="37"/>
  <c r="K420" i="37"/>
  <c r="J420" i="37"/>
  <c r="I420" i="37"/>
  <c r="H420" i="37"/>
  <c r="G420" i="37"/>
  <c r="F420" i="37"/>
  <c r="E420" i="37"/>
  <c r="D420" i="37"/>
  <c r="K419" i="37"/>
  <c r="J419" i="37"/>
  <c r="I419" i="37"/>
  <c r="H419" i="37"/>
  <c r="G419" i="37"/>
  <c r="F419" i="37"/>
  <c r="E419" i="37"/>
  <c r="D419" i="37"/>
  <c r="K418" i="37"/>
  <c r="J418" i="37"/>
  <c r="I418" i="37"/>
  <c r="H418" i="37"/>
  <c r="G418" i="37"/>
  <c r="F418" i="37"/>
  <c r="E418" i="37"/>
  <c r="D418" i="37"/>
  <c r="K417" i="37"/>
  <c r="J417" i="37"/>
  <c r="I417" i="37"/>
  <c r="H417" i="37"/>
  <c r="G417" i="37"/>
  <c r="F417" i="37"/>
  <c r="E417" i="37"/>
  <c r="D417" i="37"/>
  <c r="K416" i="37"/>
  <c r="J416" i="37"/>
  <c r="I416" i="37"/>
  <c r="H416" i="37"/>
  <c r="G416" i="37"/>
  <c r="F416" i="37"/>
  <c r="E416" i="37"/>
  <c r="D416" i="37"/>
  <c r="K415" i="37"/>
  <c r="J415" i="37"/>
  <c r="I415" i="37"/>
  <c r="H415" i="37"/>
  <c r="G415" i="37"/>
  <c r="F415" i="37"/>
  <c r="E415" i="37"/>
  <c r="D415" i="37"/>
  <c r="K414" i="37"/>
  <c r="J414" i="37"/>
  <c r="I414" i="37"/>
  <c r="H414" i="37"/>
  <c r="G414" i="37"/>
  <c r="F414" i="37"/>
  <c r="E414" i="37"/>
  <c r="D414" i="37"/>
  <c r="K413" i="37"/>
  <c r="J413" i="37"/>
  <c r="I413" i="37"/>
  <c r="H413" i="37"/>
  <c r="G413" i="37"/>
  <c r="F413" i="37"/>
  <c r="E413" i="37"/>
  <c r="D413" i="37"/>
  <c r="K412" i="37"/>
  <c r="J412" i="37"/>
  <c r="I412" i="37"/>
  <c r="H412" i="37"/>
  <c r="G412" i="37"/>
  <c r="F412" i="37"/>
  <c r="E412" i="37"/>
  <c r="D412" i="37"/>
  <c r="K411" i="37"/>
  <c r="J411" i="37"/>
  <c r="I411" i="37"/>
  <c r="H411" i="37"/>
  <c r="G411" i="37"/>
  <c r="F411" i="37"/>
  <c r="E411" i="37"/>
  <c r="D411" i="37"/>
  <c r="K409" i="37"/>
  <c r="J409" i="37"/>
  <c r="I409" i="37"/>
  <c r="H409" i="37"/>
  <c r="G409" i="37"/>
  <c r="F409" i="37"/>
  <c r="E409" i="37"/>
  <c r="D409" i="37"/>
  <c r="K408" i="37"/>
  <c r="J408" i="37"/>
  <c r="I408" i="37"/>
  <c r="H408" i="37"/>
  <c r="G408" i="37"/>
  <c r="F408" i="37"/>
  <c r="E408" i="37"/>
  <c r="D408" i="37"/>
  <c r="K407" i="37"/>
  <c r="J407" i="37"/>
  <c r="I407" i="37"/>
  <c r="H407" i="37"/>
  <c r="G407" i="37"/>
  <c r="F407" i="37"/>
  <c r="E407" i="37"/>
  <c r="D407" i="37"/>
  <c r="K406" i="37"/>
  <c r="J406" i="37"/>
  <c r="I406" i="37"/>
  <c r="H406" i="37"/>
  <c r="G406" i="37"/>
  <c r="F406" i="37"/>
  <c r="E406" i="37"/>
  <c r="D406" i="37"/>
  <c r="K405" i="37"/>
  <c r="J405" i="37"/>
  <c r="I405" i="37"/>
  <c r="H405" i="37"/>
  <c r="G405" i="37"/>
  <c r="F405" i="37"/>
  <c r="E405" i="37"/>
  <c r="D405" i="37"/>
  <c r="K404" i="37"/>
  <c r="J404" i="37"/>
  <c r="I404" i="37"/>
  <c r="H404" i="37"/>
  <c r="G404" i="37"/>
  <c r="F404" i="37"/>
  <c r="E404" i="37"/>
  <c r="D404" i="37"/>
  <c r="K403" i="37"/>
  <c r="J403" i="37"/>
  <c r="I403" i="37"/>
  <c r="H403" i="37"/>
  <c r="G403" i="37"/>
  <c r="F403" i="37"/>
  <c r="E403" i="37"/>
  <c r="D403" i="37"/>
  <c r="K402" i="37"/>
  <c r="J402" i="37"/>
  <c r="I402" i="37"/>
  <c r="H402" i="37"/>
  <c r="G402" i="37"/>
  <c r="F402" i="37"/>
  <c r="E402" i="37"/>
  <c r="D402" i="37"/>
  <c r="K401" i="37"/>
  <c r="J401" i="37"/>
  <c r="I401" i="37"/>
  <c r="H401" i="37"/>
  <c r="G401" i="37"/>
  <c r="F401" i="37"/>
  <c r="E401" i="37"/>
  <c r="D401" i="37"/>
  <c r="K400" i="37"/>
  <c r="J400" i="37"/>
  <c r="I400" i="37"/>
  <c r="H400" i="37"/>
  <c r="G400" i="37"/>
  <c r="F400" i="37"/>
  <c r="E400" i="37"/>
  <c r="D400" i="37"/>
  <c r="K399" i="37"/>
  <c r="J399" i="37"/>
  <c r="I399" i="37"/>
  <c r="H399" i="37"/>
  <c r="G399" i="37"/>
  <c r="F399" i="37"/>
  <c r="E399" i="37"/>
  <c r="D399" i="37"/>
  <c r="K398" i="37"/>
  <c r="J398" i="37"/>
  <c r="I398" i="37"/>
  <c r="H398" i="37"/>
  <c r="G398" i="37"/>
  <c r="F398" i="37"/>
  <c r="E398" i="37"/>
  <c r="D398" i="37"/>
  <c r="K396" i="37"/>
  <c r="J396" i="37"/>
  <c r="I396" i="37"/>
  <c r="H396" i="37"/>
  <c r="G396" i="37"/>
  <c r="F396" i="37"/>
  <c r="E396" i="37"/>
  <c r="D396" i="37"/>
  <c r="K395" i="37"/>
  <c r="J395" i="37"/>
  <c r="I395" i="37"/>
  <c r="H395" i="37"/>
  <c r="G395" i="37"/>
  <c r="F395" i="37"/>
  <c r="E395" i="37"/>
  <c r="D395" i="37"/>
  <c r="K394" i="37"/>
  <c r="J394" i="37"/>
  <c r="I394" i="37"/>
  <c r="H394" i="37"/>
  <c r="G394" i="37"/>
  <c r="F394" i="37"/>
  <c r="E394" i="37"/>
  <c r="D394" i="37"/>
  <c r="K393" i="37"/>
  <c r="J393" i="37"/>
  <c r="I393" i="37"/>
  <c r="H393" i="37"/>
  <c r="G393" i="37"/>
  <c r="F393" i="37"/>
  <c r="E393" i="37"/>
  <c r="D393" i="37"/>
  <c r="K392" i="37"/>
  <c r="J392" i="37"/>
  <c r="I392" i="37"/>
  <c r="H392" i="37"/>
  <c r="G392" i="37"/>
  <c r="F392" i="37"/>
  <c r="E392" i="37"/>
  <c r="D392" i="37"/>
  <c r="K391" i="37"/>
  <c r="J391" i="37"/>
  <c r="I391" i="37"/>
  <c r="H391" i="37"/>
  <c r="G391" i="37"/>
  <c r="F391" i="37"/>
  <c r="E391" i="37"/>
  <c r="D391" i="37"/>
  <c r="K390" i="37"/>
  <c r="J390" i="37"/>
  <c r="I390" i="37"/>
  <c r="H390" i="37"/>
  <c r="G390" i="37"/>
  <c r="F390" i="37"/>
  <c r="E390" i="37"/>
  <c r="D390" i="37"/>
  <c r="K389" i="37"/>
  <c r="J389" i="37"/>
  <c r="I389" i="37"/>
  <c r="H389" i="37"/>
  <c r="G389" i="37"/>
  <c r="F389" i="37"/>
  <c r="E389" i="37"/>
  <c r="D389" i="37"/>
  <c r="K388" i="37"/>
  <c r="J388" i="37"/>
  <c r="I388" i="37"/>
  <c r="H388" i="37"/>
  <c r="G388" i="37"/>
  <c r="F388" i="37"/>
  <c r="E388" i="37"/>
  <c r="D388" i="37"/>
  <c r="K387" i="37"/>
  <c r="J387" i="37"/>
  <c r="I387" i="37"/>
  <c r="H387" i="37"/>
  <c r="G387" i="37"/>
  <c r="F387" i="37"/>
  <c r="E387" i="37"/>
  <c r="D387" i="37"/>
  <c r="K386" i="37"/>
  <c r="J386" i="37"/>
  <c r="I386" i="37"/>
  <c r="H386" i="37"/>
  <c r="G386" i="37"/>
  <c r="F386" i="37"/>
  <c r="E386" i="37"/>
  <c r="D386" i="37"/>
  <c r="K385" i="37"/>
  <c r="J385" i="37"/>
  <c r="I385" i="37"/>
  <c r="H385" i="37"/>
  <c r="G385" i="37"/>
  <c r="F385" i="37"/>
  <c r="E385" i="37"/>
  <c r="D385" i="37"/>
  <c r="K383" i="37"/>
  <c r="J383" i="37"/>
  <c r="I383" i="37"/>
  <c r="H383" i="37"/>
  <c r="G383" i="37"/>
  <c r="F383" i="37"/>
  <c r="E383" i="37"/>
  <c r="D383" i="37"/>
  <c r="K382" i="37"/>
  <c r="J382" i="37"/>
  <c r="I382" i="37"/>
  <c r="H382" i="37"/>
  <c r="G382" i="37"/>
  <c r="F382" i="37"/>
  <c r="E382" i="37"/>
  <c r="D382" i="37"/>
  <c r="K381" i="37"/>
  <c r="J381" i="37"/>
  <c r="I381" i="37"/>
  <c r="H381" i="37"/>
  <c r="G381" i="37"/>
  <c r="F381" i="37"/>
  <c r="E381" i="37"/>
  <c r="D381" i="37"/>
  <c r="K380" i="37"/>
  <c r="J380" i="37"/>
  <c r="I380" i="37"/>
  <c r="H380" i="37"/>
  <c r="G380" i="37"/>
  <c r="F380" i="37"/>
  <c r="E380" i="37"/>
  <c r="D380" i="37"/>
  <c r="K379" i="37"/>
  <c r="J379" i="37"/>
  <c r="I379" i="37"/>
  <c r="H379" i="37"/>
  <c r="G379" i="37"/>
  <c r="F379" i="37"/>
  <c r="E379" i="37"/>
  <c r="D379" i="37"/>
  <c r="K378" i="37"/>
  <c r="J378" i="37"/>
  <c r="I378" i="37"/>
  <c r="H378" i="37"/>
  <c r="G378" i="37"/>
  <c r="F378" i="37"/>
  <c r="E378" i="37"/>
  <c r="D378" i="37"/>
  <c r="K377" i="37"/>
  <c r="J377" i="37"/>
  <c r="I377" i="37"/>
  <c r="H377" i="37"/>
  <c r="G377" i="37"/>
  <c r="F377" i="37"/>
  <c r="E377" i="37"/>
  <c r="D377" i="37"/>
  <c r="K376" i="37"/>
  <c r="J376" i="37"/>
  <c r="I376" i="37"/>
  <c r="H376" i="37"/>
  <c r="G376" i="37"/>
  <c r="F376" i="37"/>
  <c r="E376" i="37"/>
  <c r="D376" i="37"/>
  <c r="K375" i="37"/>
  <c r="J375" i="37"/>
  <c r="I375" i="37"/>
  <c r="H375" i="37"/>
  <c r="G375" i="37"/>
  <c r="F375" i="37"/>
  <c r="E375" i="37"/>
  <c r="D375" i="37"/>
  <c r="K374" i="37"/>
  <c r="J374" i="37"/>
  <c r="I374" i="37"/>
  <c r="H374" i="37"/>
  <c r="G374" i="37"/>
  <c r="F374" i="37"/>
  <c r="E374" i="37"/>
  <c r="D374" i="37"/>
  <c r="K373" i="37"/>
  <c r="J373" i="37"/>
  <c r="I373" i="37"/>
  <c r="H373" i="37"/>
  <c r="G373" i="37"/>
  <c r="F373" i="37"/>
  <c r="E373" i="37"/>
  <c r="D373" i="37"/>
  <c r="K372" i="37"/>
  <c r="J372" i="37"/>
  <c r="I372" i="37"/>
  <c r="H372" i="37"/>
  <c r="G372" i="37"/>
  <c r="F372" i="37"/>
  <c r="E372" i="37"/>
  <c r="D372" i="37"/>
  <c r="K370" i="37"/>
  <c r="J370" i="37"/>
  <c r="I370" i="37"/>
  <c r="H370" i="37"/>
  <c r="G370" i="37"/>
  <c r="F370" i="37"/>
  <c r="E370" i="37"/>
  <c r="D370" i="37"/>
  <c r="K369" i="37"/>
  <c r="J369" i="37"/>
  <c r="I369" i="37"/>
  <c r="H369" i="37"/>
  <c r="G369" i="37"/>
  <c r="F369" i="37"/>
  <c r="E369" i="37"/>
  <c r="D369" i="37"/>
  <c r="K368" i="37"/>
  <c r="J368" i="37"/>
  <c r="I368" i="37"/>
  <c r="H368" i="37"/>
  <c r="G368" i="37"/>
  <c r="F368" i="37"/>
  <c r="E368" i="37"/>
  <c r="D368" i="37"/>
  <c r="K367" i="37"/>
  <c r="J367" i="37"/>
  <c r="I367" i="37"/>
  <c r="H367" i="37"/>
  <c r="G367" i="37"/>
  <c r="F367" i="37"/>
  <c r="E367" i="37"/>
  <c r="D367" i="37"/>
  <c r="K366" i="37"/>
  <c r="J366" i="37"/>
  <c r="I366" i="37"/>
  <c r="H366" i="37"/>
  <c r="G366" i="37"/>
  <c r="F366" i="37"/>
  <c r="E366" i="37"/>
  <c r="D366" i="37"/>
  <c r="K365" i="37"/>
  <c r="J365" i="37"/>
  <c r="I365" i="37"/>
  <c r="H365" i="37"/>
  <c r="G365" i="37"/>
  <c r="F365" i="37"/>
  <c r="E365" i="37"/>
  <c r="D365" i="37"/>
  <c r="K364" i="37"/>
  <c r="J364" i="37"/>
  <c r="I364" i="37"/>
  <c r="H364" i="37"/>
  <c r="G364" i="37"/>
  <c r="F364" i="37"/>
  <c r="E364" i="37"/>
  <c r="D364" i="37"/>
  <c r="K363" i="37"/>
  <c r="J363" i="37"/>
  <c r="I363" i="37"/>
  <c r="H363" i="37"/>
  <c r="G363" i="37"/>
  <c r="F363" i="37"/>
  <c r="E363" i="37"/>
  <c r="D363" i="37"/>
  <c r="K362" i="37"/>
  <c r="J362" i="37"/>
  <c r="I362" i="37"/>
  <c r="H362" i="37"/>
  <c r="G362" i="37"/>
  <c r="F362" i="37"/>
  <c r="E362" i="37"/>
  <c r="D362" i="37"/>
  <c r="K361" i="37"/>
  <c r="J361" i="37"/>
  <c r="I361" i="37"/>
  <c r="H361" i="37"/>
  <c r="G361" i="37"/>
  <c r="F361" i="37"/>
  <c r="E361" i="37"/>
  <c r="D361" i="37"/>
  <c r="K360" i="37"/>
  <c r="J360" i="37"/>
  <c r="I360" i="37"/>
  <c r="H360" i="37"/>
  <c r="G360" i="37"/>
  <c r="F360" i="37"/>
  <c r="E360" i="37"/>
  <c r="D360" i="37"/>
  <c r="K359" i="37"/>
  <c r="J359" i="37"/>
  <c r="I359" i="37"/>
  <c r="H359" i="37"/>
  <c r="G359" i="37"/>
  <c r="F359" i="37"/>
  <c r="E359" i="37"/>
  <c r="D359" i="37"/>
  <c r="K357" i="37"/>
  <c r="J357" i="37"/>
  <c r="I357" i="37"/>
  <c r="H357" i="37"/>
  <c r="G357" i="37"/>
  <c r="F357" i="37"/>
  <c r="E357" i="37"/>
  <c r="D357" i="37"/>
  <c r="K356" i="37"/>
  <c r="J356" i="37"/>
  <c r="I356" i="37"/>
  <c r="H356" i="37"/>
  <c r="G356" i="37"/>
  <c r="F356" i="37"/>
  <c r="E356" i="37"/>
  <c r="D356" i="37"/>
  <c r="K355" i="37"/>
  <c r="J355" i="37"/>
  <c r="I355" i="37"/>
  <c r="H355" i="37"/>
  <c r="G355" i="37"/>
  <c r="F355" i="37"/>
  <c r="E355" i="37"/>
  <c r="D355" i="37"/>
  <c r="K354" i="37"/>
  <c r="J354" i="37"/>
  <c r="I354" i="37"/>
  <c r="H354" i="37"/>
  <c r="G354" i="37"/>
  <c r="F354" i="37"/>
  <c r="E354" i="37"/>
  <c r="D354" i="37"/>
  <c r="K353" i="37"/>
  <c r="J353" i="37"/>
  <c r="I353" i="37"/>
  <c r="H353" i="37"/>
  <c r="G353" i="37"/>
  <c r="F353" i="37"/>
  <c r="E353" i="37"/>
  <c r="D353" i="37"/>
  <c r="K352" i="37"/>
  <c r="J352" i="37"/>
  <c r="I352" i="37"/>
  <c r="H352" i="37"/>
  <c r="G352" i="37"/>
  <c r="F352" i="37"/>
  <c r="E352" i="37"/>
  <c r="D352" i="37"/>
  <c r="K351" i="37"/>
  <c r="J351" i="37"/>
  <c r="I351" i="37"/>
  <c r="H351" i="37"/>
  <c r="G351" i="37"/>
  <c r="F351" i="37"/>
  <c r="E351" i="37"/>
  <c r="D351" i="37"/>
  <c r="K350" i="37"/>
  <c r="J350" i="37"/>
  <c r="I350" i="37"/>
  <c r="H350" i="37"/>
  <c r="G350" i="37"/>
  <c r="F350" i="37"/>
  <c r="E350" i="37"/>
  <c r="D350" i="37"/>
  <c r="K349" i="37"/>
  <c r="J349" i="37"/>
  <c r="I349" i="37"/>
  <c r="H349" i="37"/>
  <c r="G349" i="37"/>
  <c r="F349" i="37"/>
  <c r="E349" i="37"/>
  <c r="D349" i="37"/>
  <c r="K348" i="37"/>
  <c r="J348" i="37"/>
  <c r="I348" i="37"/>
  <c r="H348" i="37"/>
  <c r="G348" i="37"/>
  <c r="F348" i="37"/>
  <c r="E348" i="37"/>
  <c r="D348" i="37"/>
  <c r="K347" i="37"/>
  <c r="J347" i="37"/>
  <c r="I347" i="37"/>
  <c r="H347" i="37"/>
  <c r="G347" i="37"/>
  <c r="F347" i="37"/>
  <c r="E347" i="37"/>
  <c r="D347" i="37"/>
  <c r="K346" i="37"/>
  <c r="J346" i="37"/>
  <c r="I346" i="37"/>
  <c r="H346" i="37"/>
  <c r="G346" i="37"/>
  <c r="F346" i="37"/>
  <c r="E346" i="37"/>
  <c r="D346" i="37"/>
  <c r="K344" i="37"/>
  <c r="J344" i="37"/>
  <c r="I344" i="37"/>
  <c r="H344" i="37"/>
  <c r="G344" i="37"/>
  <c r="F344" i="37"/>
  <c r="E344" i="37"/>
  <c r="D344" i="37"/>
  <c r="K343" i="37"/>
  <c r="J343" i="37"/>
  <c r="I343" i="37"/>
  <c r="H343" i="37"/>
  <c r="G343" i="37"/>
  <c r="F343" i="37"/>
  <c r="E343" i="37"/>
  <c r="D343" i="37"/>
  <c r="K342" i="37"/>
  <c r="J342" i="37"/>
  <c r="I342" i="37"/>
  <c r="H342" i="37"/>
  <c r="G342" i="37"/>
  <c r="F342" i="37"/>
  <c r="E342" i="37"/>
  <c r="D342" i="37"/>
  <c r="K341" i="37"/>
  <c r="J341" i="37"/>
  <c r="I341" i="37"/>
  <c r="H341" i="37"/>
  <c r="G341" i="37"/>
  <c r="F341" i="37"/>
  <c r="E341" i="37"/>
  <c r="D341" i="37"/>
  <c r="K340" i="37"/>
  <c r="J340" i="37"/>
  <c r="I340" i="37"/>
  <c r="H340" i="37"/>
  <c r="G340" i="37"/>
  <c r="F340" i="37"/>
  <c r="E340" i="37"/>
  <c r="D340" i="37"/>
  <c r="K339" i="37"/>
  <c r="J339" i="37"/>
  <c r="I339" i="37"/>
  <c r="H339" i="37"/>
  <c r="G339" i="37"/>
  <c r="F339" i="37"/>
  <c r="E339" i="37"/>
  <c r="D339" i="37"/>
  <c r="K338" i="37"/>
  <c r="J338" i="37"/>
  <c r="I338" i="37"/>
  <c r="H338" i="37"/>
  <c r="G338" i="37"/>
  <c r="F338" i="37"/>
  <c r="E338" i="37"/>
  <c r="D338" i="37"/>
  <c r="K337" i="37"/>
  <c r="J337" i="37"/>
  <c r="I337" i="37"/>
  <c r="H337" i="37"/>
  <c r="G337" i="37"/>
  <c r="F337" i="37"/>
  <c r="E337" i="37"/>
  <c r="D337" i="37"/>
  <c r="K336" i="37"/>
  <c r="J336" i="37"/>
  <c r="I336" i="37"/>
  <c r="H336" i="37"/>
  <c r="G336" i="37"/>
  <c r="F336" i="37"/>
  <c r="E336" i="37"/>
  <c r="D336" i="37"/>
  <c r="K335" i="37"/>
  <c r="J335" i="37"/>
  <c r="I335" i="37"/>
  <c r="H335" i="37"/>
  <c r="G335" i="37"/>
  <c r="F335" i="37"/>
  <c r="E335" i="37"/>
  <c r="D335" i="37"/>
  <c r="K334" i="37"/>
  <c r="J334" i="37"/>
  <c r="I334" i="37"/>
  <c r="H334" i="37"/>
  <c r="G334" i="37"/>
  <c r="F334" i="37"/>
  <c r="E334" i="37"/>
  <c r="D334" i="37"/>
  <c r="K333" i="37"/>
  <c r="J333" i="37"/>
  <c r="I333" i="37"/>
  <c r="H333" i="37"/>
  <c r="G333" i="37"/>
  <c r="F333" i="37"/>
  <c r="E333" i="37"/>
  <c r="D333" i="37"/>
  <c r="K331" i="37"/>
  <c r="J331" i="37"/>
  <c r="I331" i="37"/>
  <c r="H331" i="37"/>
  <c r="G331" i="37"/>
  <c r="F331" i="37"/>
  <c r="E331" i="37"/>
  <c r="D331" i="37"/>
  <c r="K330" i="37"/>
  <c r="J330" i="37"/>
  <c r="I330" i="37"/>
  <c r="H330" i="37"/>
  <c r="G330" i="37"/>
  <c r="F330" i="37"/>
  <c r="E330" i="37"/>
  <c r="D330" i="37"/>
  <c r="K329" i="37"/>
  <c r="J329" i="37"/>
  <c r="I329" i="37"/>
  <c r="H329" i="37"/>
  <c r="G329" i="37"/>
  <c r="F329" i="37"/>
  <c r="E329" i="37"/>
  <c r="D329" i="37"/>
  <c r="K328" i="37"/>
  <c r="J328" i="37"/>
  <c r="I328" i="37"/>
  <c r="H328" i="37"/>
  <c r="G328" i="37"/>
  <c r="F328" i="37"/>
  <c r="E328" i="37"/>
  <c r="D328" i="37"/>
  <c r="K327" i="37"/>
  <c r="J327" i="37"/>
  <c r="I327" i="37"/>
  <c r="H327" i="37"/>
  <c r="G327" i="37"/>
  <c r="F327" i="37"/>
  <c r="E327" i="37"/>
  <c r="D327" i="37"/>
  <c r="K326" i="37"/>
  <c r="J326" i="37"/>
  <c r="I326" i="37"/>
  <c r="H326" i="37"/>
  <c r="G326" i="37"/>
  <c r="F326" i="37"/>
  <c r="E326" i="37"/>
  <c r="D326" i="37"/>
  <c r="K325" i="37"/>
  <c r="J325" i="37"/>
  <c r="I325" i="37"/>
  <c r="H325" i="37"/>
  <c r="G325" i="37"/>
  <c r="F325" i="37"/>
  <c r="E325" i="37"/>
  <c r="D325" i="37"/>
  <c r="K324" i="37"/>
  <c r="J324" i="37"/>
  <c r="I324" i="37"/>
  <c r="H324" i="37"/>
  <c r="G324" i="37"/>
  <c r="F324" i="37"/>
  <c r="E324" i="37"/>
  <c r="D324" i="37"/>
  <c r="K323" i="37"/>
  <c r="J323" i="37"/>
  <c r="I323" i="37"/>
  <c r="H323" i="37"/>
  <c r="G323" i="37"/>
  <c r="F323" i="37"/>
  <c r="E323" i="37"/>
  <c r="D323" i="37"/>
  <c r="K322" i="37"/>
  <c r="J322" i="37"/>
  <c r="I322" i="37"/>
  <c r="H322" i="37"/>
  <c r="G322" i="37"/>
  <c r="F322" i="37"/>
  <c r="E322" i="37"/>
  <c r="D322" i="37"/>
  <c r="K321" i="37"/>
  <c r="J321" i="37"/>
  <c r="I321" i="37"/>
  <c r="H321" i="37"/>
  <c r="G321" i="37"/>
  <c r="F321" i="37"/>
  <c r="E321" i="37"/>
  <c r="D321" i="37"/>
  <c r="K320" i="37"/>
  <c r="J320" i="37"/>
  <c r="I320" i="37"/>
  <c r="H320" i="37"/>
  <c r="G320" i="37"/>
  <c r="F320" i="37"/>
  <c r="E320" i="37"/>
  <c r="D320" i="37"/>
  <c r="K318" i="37"/>
  <c r="J318" i="37"/>
  <c r="I318" i="37"/>
  <c r="H318" i="37"/>
  <c r="G318" i="37"/>
  <c r="F318" i="37"/>
  <c r="E318" i="37"/>
  <c r="D318" i="37"/>
  <c r="K317" i="37"/>
  <c r="J317" i="37"/>
  <c r="I317" i="37"/>
  <c r="H317" i="37"/>
  <c r="G317" i="37"/>
  <c r="F317" i="37"/>
  <c r="E317" i="37"/>
  <c r="D317" i="37"/>
  <c r="K316" i="37"/>
  <c r="J316" i="37"/>
  <c r="I316" i="37"/>
  <c r="H316" i="37"/>
  <c r="G316" i="37"/>
  <c r="F316" i="37"/>
  <c r="E316" i="37"/>
  <c r="D316" i="37"/>
  <c r="K315" i="37"/>
  <c r="J315" i="37"/>
  <c r="I315" i="37"/>
  <c r="H315" i="37"/>
  <c r="G315" i="37"/>
  <c r="F315" i="37"/>
  <c r="E315" i="37"/>
  <c r="D315" i="37"/>
  <c r="K314" i="37"/>
  <c r="J314" i="37"/>
  <c r="I314" i="37"/>
  <c r="H314" i="37"/>
  <c r="G314" i="37"/>
  <c r="F314" i="37"/>
  <c r="E314" i="37"/>
  <c r="D314" i="37"/>
  <c r="K313" i="37"/>
  <c r="J313" i="37"/>
  <c r="I313" i="37"/>
  <c r="H313" i="37"/>
  <c r="G313" i="37"/>
  <c r="F313" i="37"/>
  <c r="E313" i="37"/>
  <c r="D313" i="37"/>
  <c r="K312" i="37"/>
  <c r="J312" i="37"/>
  <c r="I312" i="37"/>
  <c r="H312" i="37"/>
  <c r="G312" i="37"/>
  <c r="F312" i="37"/>
  <c r="E312" i="37"/>
  <c r="D312" i="37"/>
  <c r="K311" i="37"/>
  <c r="J311" i="37"/>
  <c r="I311" i="37"/>
  <c r="H311" i="37"/>
  <c r="G311" i="37"/>
  <c r="F311" i="37"/>
  <c r="E311" i="37"/>
  <c r="D311" i="37"/>
  <c r="K310" i="37"/>
  <c r="J310" i="37"/>
  <c r="I310" i="37"/>
  <c r="H310" i="37"/>
  <c r="G310" i="37"/>
  <c r="F310" i="37"/>
  <c r="E310" i="37"/>
  <c r="D310" i="37"/>
  <c r="K309" i="37"/>
  <c r="J309" i="37"/>
  <c r="I309" i="37"/>
  <c r="H309" i="37"/>
  <c r="G309" i="37"/>
  <c r="F309" i="37"/>
  <c r="E309" i="37"/>
  <c r="D309" i="37"/>
  <c r="K308" i="37"/>
  <c r="J308" i="37"/>
  <c r="I308" i="37"/>
  <c r="H308" i="37"/>
  <c r="G308" i="37"/>
  <c r="F308" i="37"/>
  <c r="E308" i="37"/>
  <c r="D308" i="37"/>
  <c r="K307" i="37"/>
  <c r="J307" i="37"/>
  <c r="I307" i="37"/>
  <c r="H307" i="37"/>
  <c r="G307" i="37"/>
  <c r="F307" i="37"/>
  <c r="E307" i="37"/>
  <c r="D307" i="37"/>
  <c r="K305" i="37"/>
  <c r="J305" i="37"/>
  <c r="I305" i="37"/>
  <c r="H305" i="37"/>
  <c r="G305" i="37"/>
  <c r="F305" i="37"/>
  <c r="E305" i="37"/>
  <c r="D305" i="37"/>
  <c r="K304" i="37"/>
  <c r="J304" i="37"/>
  <c r="I304" i="37"/>
  <c r="H304" i="37"/>
  <c r="G304" i="37"/>
  <c r="F304" i="37"/>
  <c r="E304" i="37"/>
  <c r="D304" i="37"/>
  <c r="K303" i="37"/>
  <c r="J303" i="37"/>
  <c r="I303" i="37"/>
  <c r="H303" i="37"/>
  <c r="G303" i="37"/>
  <c r="F303" i="37"/>
  <c r="E303" i="37"/>
  <c r="D303" i="37"/>
  <c r="K302" i="37"/>
  <c r="J302" i="37"/>
  <c r="I302" i="37"/>
  <c r="H302" i="37"/>
  <c r="G302" i="37"/>
  <c r="F302" i="37"/>
  <c r="E302" i="37"/>
  <c r="D302" i="37"/>
  <c r="K301" i="37"/>
  <c r="J301" i="37"/>
  <c r="I301" i="37"/>
  <c r="H301" i="37"/>
  <c r="G301" i="37"/>
  <c r="F301" i="37"/>
  <c r="E301" i="37"/>
  <c r="D301" i="37"/>
  <c r="K300" i="37"/>
  <c r="J300" i="37"/>
  <c r="I300" i="37"/>
  <c r="H300" i="37"/>
  <c r="G300" i="37"/>
  <c r="F300" i="37"/>
  <c r="E300" i="37"/>
  <c r="D300" i="37"/>
  <c r="K299" i="37"/>
  <c r="J299" i="37"/>
  <c r="I299" i="37"/>
  <c r="H299" i="37"/>
  <c r="G299" i="37"/>
  <c r="F299" i="37"/>
  <c r="E299" i="37"/>
  <c r="D299" i="37"/>
  <c r="K298" i="37"/>
  <c r="J298" i="37"/>
  <c r="I298" i="37"/>
  <c r="H298" i="37"/>
  <c r="G298" i="37"/>
  <c r="F298" i="37"/>
  <c r="E298" i="37"/>
  <c r="D298" i="37"/>
  <c r="K297" i="37"/>
  <c r="J297" i="37"/>
  <c r="I297" i="37"/>
  <c r="H297" i="37"/>
  <c r="G297" i="37"/>
  <c r="F297" i="37"/>
  <c r="E297" i="37"/>
  <c r="D297" i="37"/>
  <c r="K296" i="37"/>
  <c r="J296" i="37"/>
  <c r="I296" i="37"/>
  <c r="H296" i="37"/>
  <c r="G296" i="37"/>
  <c r="F296" i="37"/>
  <c r="E296" i="37"/>
  <c r="D296" i="37"/>
  <c r="K295" i="37"/>
  <c r="J295" i="37"/>
  <c r="I295" i="37"/>
  <c r="H295" i="37"/>
  <c r="G295" i="37"/>
  <c r="F295" i="37"/>
  <c r="E295" i="37"/>
  <c r="D295" i="37"/>
  <c r="K294" i="37"/>
  <c r="J294" i="37"/>
  <c r="I294" i="37"/>
  <c r="H294" i="37"/>
  <c r="G294" i="37"/>
  <c r="F294" i="37"/>
  <c r="E294" i="37"/>
  <c r="D294" i="37"/>
  <c r="K292" i="37"/>
  <c r="J292" i="37"/>
  <c r="I292" i="37"/>
  <c r="H292" i="37"/>
  <c r="G292" i="37"/>
  <c r="F292" i="37"/>
  <c r="E292" i="37"/>
  <c r="D292" i="37"/>
  <c r="K291" i="37"/>
  <c r="J291" i="37"/>
  <c r="I291" i="37"/>
  <c r="H291" i="37"/>
  <c r="G291" i="37"/>
  <c r="F291" i="37"/>
  <c r="E291" i="37"/>
  <c r="D291" i="37"/>
  <c r="K290" i="37"/>
  <c r="J290" i="37"/>
  <c r="I290" i="37"/>
  <c r="H290" i="37"/>
  <c r="G290" i="37"/>
  <c r="F290" i="37"/>
  <c r="E290" i="37"/>
  <c r="D290" i="37"/>
  <c r="K289" i="37"/>
  <c r="J289" i="37"/>
  <c r="I289" i="37"/>
  <c r="H289" i="37"/>
  <c r="G289" i="37"/>
  <c r="F289" i="37"/>
  <c r="E289" i="37"/>
  <c r="D289" i="37"/>
  <c r="K288" i="37"/>
  <c r="J288" i="37"/>
  <c r="I288" i="37"/>
  <c r="H288" i="37"/>
  <c r="G288" i="37"/>
  <c r="F288" i="37"/>
  <c r="E288" i="37"/>
  <c r="D288" i="37"/>
  <c r="K287" i="37"/>
  <c r="J287" i="37"/>
  <c r="I287" i="37"/>
  <c r="H287" i="37"/>
  <c r="G287" i="37"/>
  <c r="F287" i="37"/>
  <c r="E287" i="37"/>
  <c r="D287" i="37"/>
  <c r="K286" i="37"/>
  <c r="J286" i="37"/>
  <c r="I286" i="37"/>
  <c r="H286" i="37"/>
  <c r="G286" i="37"/>
  <c r="F286" i="37"/>
  <c r="E286" i="37"/>
  <c r="D286" i="37"/>
  <c r="K285" i="37"/>
  <c r="J285" i="37"/>
  <c r="I285" i="37"/>
  <c r="H285" i="37"/>
  <c r="G285" i="37"/>
  <c r="F285" i="37"/>
  <c r="E285" i="37"/>
  <c r="D285" i="37"/>
  <c r="K284" i="37"/>
  <c r="J284" i="37"/>
  <c r="I284" i="37"/>
  <c r="H284" i="37"/>
  <c r="G284" i="37"/>
  <c r="F284" i="37"/>
  <c r="E284" i="37"/>
  <c r="D284" i="37"/>
  <c r="K283" i="37"/>
  <c r="J283" i="37"/>
  <c r="I283" i="37"/>
  <c r="H283" i="37"/>
  <c r="G283" i="37"/>
  <c r="F283" i="37"/>
  <c r="E283" i="37"/>
  <c r="D283" i="37"/>
  <c r="K282" i="37"/>
  <c r="J282" i="37"/>
  <c r="I282" i="37"/>
  <c r="H282" i="37"/>
  <c r="G282" i="37"/>
  <c r="F282" i="37"/>
  <c r="E282" i="37"/>
  <c r="D282" i="37"/>
  <c r="K281" i="37"/>
  <c r="J281" i="37"/>
  <c r="I281" i="37"/>
  <c r="H281" i="37"/>
  <c r="G281" i="37"/>
  <c r="F281" i="37"/>
  <c r="E281" i="37"/>
  <c r="D281" i="37"/>
  <c r="K279" i="37"/>
  <c r="J279" i="37"/>
  <c r="I279" i="37"/>
  <c r="H279" i="37"/>
  <c r="G279" i="37"/>
  <c r="F279" i="37"/>
  <c r="E279" i="37"/>
  <c r="D279" i="37"/>
  <c r="K278" i="37"/>
  <c r="J278" i="37"/>
  <c r="I278" i="37"/>
  <c r="H278" i="37"/>
  <c r="G278" i="37"/>
  <c r="F278" i="37"/>
  <c r="E278" i="37"/>
  <c r="D278" i="37"/>
  <c r="K277" i="37"/>
  <c r="J277" i="37"/>
  <c r="I277" i="37"/>
  <c r="H277" i="37"/>
  <c r="G277" i="37"/>
  <c r="F277" i="37"/>
  <c r="E277" i="37"/>
  <c r="D277" i="37"/>
  <c r="K276" i="37"/>
  <c r="J276" i="37"/>
  <c r="I276" i="37"/>
  <c r="H276" i="37"/>
  <c r="G276" i="37"/>
  <c r="F276" i="37"/>
  <c r="E276" i="37"/>
  <c r="D276" i="37"/>
  <c r="K275" i="37"/>
  <c r="J275" i="37"/>
  <c r="I275" i="37"/>
  <c r="H275" i="37"/>
  <c r="G275" i="37"/>
  <c r="F275" i="37"/>
  <c r="E275" i="37"/>
  <c r="D275" i="37"/>
  <c r="K274" i="37"/>
  <c r="J274" i="37"/>
  <c r="I274" i="37"/>
  <c r="H274" i="37"/>
  <c r="G274" i="37"/>
  <c r="F274" i="37"/>
  <c r="E274" i="37"/>
  <c r="D274" i="37"/>
  <c r="K273" i="37"/>
  <c r="J273" i="37"/>
  <c r="I273" i="37"/>
  <c r="H273" i="37"/>
  <c r="G273" i="37"/>
  <c r="F273" i="37"/>
  <c r="E273" i="37"/>
  <c r="D273" i="37"/>
  <c r="K272" i="37"/>
  <c r="J272" i="37"/>
  <c r="I272" i="37"/>
  <c r="H272" i="37"/>
  <c r="G272" i="37"/>
  <c r="F272" i="37"/>
  <c r="E272" i="37"/>
  <c r="D272" i="37"/>
  <c r="K271" i="37"/>
  <c r="J271" i="37"/>
  <c r="I271" i="37"/>
  <c r="H271" i="37"/>
  <c r="G271" i="37"/>
  <c r="F271" i="37"/>
  <c r="E271" i="37"/>
  <c r="D271" i="37"/>
  <c r="K270" i="37"/>
  <c r="J270" i="37"/>
  <c r="I270" i="37"/>
  <c r="H270" i="37"/>
  <c r="G270" i="37"/>
  <c r="F270" i="37"/>
  <c r="E270" i="37"/>
  <c r="D270" i="37"/>
  <c r="K269" i="37"/>
  <c r="J269" i="37"/>
  <c r="I269" i="37"/>
  <c r="H269" i="37"/>
  <c r="G269" i="37"/>
  <c r="F269" i="37"/>
  <c r="E269" i="37"/>
  <c r="D269" i="37"/>
  <c r="K268" i="37"/>
  <c r="J268" i="37"/>
  <c r="I268" i="37"/>
  <c r="H268" i="37"/>
  <c r="G268" i="37"/>
  <c r="F268" i="37"/>
  <c r="E268" i="37"/>
  <c r="D268" i="37"/>
  <c r="K266" i="37"/>
  <c r="J266" i="37"/>
  <c r="I266" i="37"/>
  <c r="H266" i="37"/>
  <c r="G266" i="37"/>
  <c r="F266" i="37"/>
  <c r="E266" i="37"/>
  <c r="D266" i="37"/>
  <c r="K265" i="37"/>
  <c r="J265" i="37"/>
  <c r="I265" i="37"/>
  <c r="H265" i="37"/>
  <c r="G265" i="37"/>
  <c r="F265" i="37"/>
  <c r="E265" i="37"/>
  <c r="D265" i="37"/>
  <c r="K264" i="37"/>
  <c r="J264" i="37"/>
  <c r="I264" i="37"/>
  <c r="H264" i="37"/>
  <c r="G264" i="37"/>
  <c r="F264" i="37"/>
  <c r="E264" i="37"/>
  <c r="D264" i="37"/>
  <c r="K263" i="37"/>
  <c r="J263" i="37"/>
  <c r="I263" i="37"/>
  <c r="H263" i="37"/>
  <c r="G263" i="37"/>
  <c r="F263" i="37"/>
  <c r="E263" i="37"/>
  <c r="D263" i="37"/>
  <c r="K262" i="37"/>
  <c r="J262" i="37"/>
  <c r="I262" i="37"/>
  <c r="H262" i="37"/>
  <c r="G262" i="37"/>
  <c r="F262" i="37"/>
  <c r="E262" i="37"/>
  <c r="D262" i="37"/>
  <c r="K261" i="37"/>
  <c r="J261" i="37"/>
  <c r="I261" i="37"/>
  <c r="H261" i="37"/>
  <c r="G261" i="37"/>
  <c r="F261" i="37"/>
  <c r="E261" i="37"/>
  <c r="D261" i="37"/>
  <c r="K260" i="37"/>
  <c r="J260" i="37"/>
  <c r="I260" i="37"/>
  <c r="H260" i="37"/>
  <c r="G260" i="37"/>
  <c r="F260" i="37"/>
  <c r="E260" i="37"/>
  <c r="D260" i="37"/>
  <c r="K259" i="37"/>
  <c r="J259" i="37"/>
  <c r="I259" i="37"/>
  <c r="H259" i="37"/>
  <c r="G259" i="37"/>
  <c r="F259" i="37"/>
  <c r="E259" i="37"/>
  <c r="D259" i="37"/>
  <c r="K258" i="37"/>
  <c r="J258" i="37"/>
  <c r="I258" i="37"/>
  <c r="H258" i="37"/>
  <c r="G258" i="37"/>
  <c r="F258" i="37"/>
  <c r="E258" i="37"/>
  <c r="D258" i="37"/>
  <c r="K257" i="37"/>
  <c r="J257" i="37"/>
  <c r="I257" i="37"/>
  <c r="H257" i="37"/>
  <c r="G257" i="37"/>
  <c r="F257" i="37"/>
  <c r="E257" i="37"/>
  <c r="D257" i="37"/>
  <c r="K256" i="37"/>
  <c r="J256" i="37"/>
  <c r="I256" i="37"/>
  <c r="H256" i="37"/>
  <c r="G256" i="37"/>
  <c r="F256" i="37"/>
  <c r="E256" i="37"/>
  <c r="D256" i="37"/>
  <c r="K255" i="37"/>
  <c r="J255" i="37"/>
  <c r="I255" i="37"/>
  <c r="H255" i="37"/>
  <c r="G255" i="37"/>
  <c r="F255" i="37"/>
  <c r="E255" i="37"/>
  <c r="D255" i="37"/>
  <c r="K253" i="37"/>
  <c r="J253" i="37"/>
  <c r="I253" i="37"/>
  <c r="H253" i="37"/>
  <c r="G253" i="37"/>
  <c r="F253" i="37"/>
  <c r="E253" i="37"/>
  <c r="D253" i="37"/>
  <c r="K252" i="37"/>
  <c r="J252" i="37"/>
  <c r="I252" i="37"/>
  <c r="H252" i="37"/>
  <c r="G252" i="37"/>
  <c r="F252" i="37"/>
  <c r="E252" i="37"/>
  <c r="D252" i="37"/>
  <c r="K251" i="37"/>
  <c r="J251" i="37"/>
  <c r="I251" i="37"/>
  <c r="H251" i="37"/>
  <c r="G251" i="37"/>
  <c r="F251" i="37"/>
  <c r="E251" i="37"/>
  <c r="D251" i="37"/>
  <c r="K250" i="37"/>
  <c r="J250" i="37"/>
  <c r="I250" i="37"/>
  <c r="H250" i="37"/>
  <c r="G250" i="37"/>
  <c r="F250" i="37"/>
  <c r="E250" i="37"/>
  <c r="D250" i="37"/>
  <c r="K249" i="37"/>
  <c r="J249" i="37"/>
  <c r="I249" i="37"/>
  <c r="H249" i="37"/>
  <c r="G249" i="37"/>
  <c r="F249" i="37"/>
  <c r="E249" i="37"/>
  <c r="D249" i="37"/>
  <c r="K248" i="37"/>
  <c r="J248" i="37"/>
  <c r="I248" i="37"/>
  <c r="H248" i="37"/>
  <c r="G248" i="37"/>
  <c r="F248" i="37"/>
  <c r="E248" i="37"/>
  <c r="D248" i="37"/>
  <c r="K247" i="37"/>
  <c r="J247" i="37"/>
  <c r="I247" i="37"/>
  <c r="H247" i="37"/>
  <c r="G247" i="37"/>
  <c r="F247" i="37"/>
  <c r="E247" i="37"/>
  <c r="D247" i="37"/>
  <c r="K246" i="37"/>
  <c r="J246" i="37"/>
  <c r="I246" i="37"/>
  <c r="H246" i="37"/>
  <c r="G246" i="37"/>
  <c r="F246" i="37"/>
  <c r="E246" i="37"/>
  <c r="D246" i="37"/>
  <c r="K245" i="37"/>
  <c r="J245" i="37"/>
  <c r="I245" i="37"/>
  <c r="H245" i="37"/>
  <c r="G245" i="37"/>
  <c r="F245" i="37"/>
  <c r="E245" i="37"/>
  <c r="D245" i="37"/>
  <c r="K244" i="37"/>
  <c r="J244" i="37"/>
  <c r="I244" i="37"/>
  <c r="H244" i="37"/>
  <c r="G244" i="37"/>
  <c r="F244" i="37"/>
  <c r="E244" i="37"/>
  <c r="D244" i="37"/>
  <c r="K243" i="37"/>
  <c r="J243" i="37"/>
  <c r="I243" i="37"/>
  <c r="H243" i="37"/>
  <c r="G243" i="37"/>
  <c r="F243" i="37"/>
  <c r="E243" i="37"/>
  <c r="D243" i="37"/>
  <c r="K242" i="37"/>
  <c r="J242" i="37"/>
  <c r="I242" i="37"/>
  <c r="H242" i="37"/>
  <c r="G242" i="37"/>
  <c r="F242" i="37"/>
  <c r="E242" i="37"/>
  <c r="D242" i="37"/>
  <c r="K240" i="37"/>
  <c r="J240" i="37"/>
  <c r="I240" i="37"/>
  <c r="H240" i="37"/>
  <c r="G240" i="37"/>
  <c r="F240" i="37"/>
  <c r="E240" i="37"/>
  <c r="D240" i="37"/>
  <c r="K239" i="37"/>
  <c r="J239" i="37"/>
  <c r="I239" i="37"/>
  <c r="H239" i="37"/>
  <c r="G239" i="37"/>
  <c r="F239" i="37"/>
  <c r="E239" i="37"/>
  <c r="D239" i="37"/>
  <c r="K238" i="37"/>
  <c r="J238" i="37"/>
  <c r="I238" i="37"/>
  <c r="H238" i="37"/>
  <c r="G238" i="37"/>
  <c r="F238" i="37"/>
  <c r="E238" i="37"/>
  <c r="D238" i="37"/>
  <c r="K237" i="37"/>
  <c r="J237" i="37"/>
  <c r="I237" i="37"/>
  <c r="H237" i="37"/>
  <c r="G237" i="37"/>
  <c r="F237" i="37"/>
  <c r="E237" i="37"/>
  <c r="D237" i="37"/>
  <c r="K236" i="37"/>
  <c r="J236" i="37"/>
  <c r="I236" i="37"/>
  <c r="H236" i="37"/>
  <c r="G236" i="37"/>
  <c r="F236" i="37"/>
  <c r="E236" i="37"/>
  <c r="D236" i="37"/>
  <c r="K235" i="37"/>
  <c r="J235" i="37"/>
  <c r="I235" i="37"/>
  <c r="H235" i="37"/>
  <c r="G235" i="37"/>
  <c r="F235" i="37"/>
  <c r="E235" i="37"/>
  <c r="D235" i="37"/>
  <c r="K234" i="37"/>
  <c r="J234" i="37"/>
  <c r="I234" i="37"/>
  <c r="H234" i="37"/>
  <c r="G234" i="37"/>
  <c r="F234" i="37"/>
  <c r="E234" i="37"/>
  <c r="D234" i="37"/>
  <c r="K233" i="37"/>
  <c r="J233" i="37"/>
  <c r="I233" i="37"/>
  <c r="H233" i="37"/>
  <c r="G233" i="37"/>
  <c r="F233" i="37"/>
  <c r="E233" i="37"/>
  <c r="D233" i="37"/>
  <c r="K232" i="37"/>
  <c r="J232" i="37"/>
  <c r="I232" i="37"/>
  <c r="H232" i="37"/>
  <c r="G232" i="37"/>
  <c r="F232" i="37"/>
  <c r="E232" i="37"/>
  <c r="D232" i="37"/>
  <c r="K231" i="37"/>
  <c r="J231" i="37"/>
  <c r="I231" i="37"/>
  <c r="H231" i="37"/>
  <c r="G231" i="37"/>
  <c r="F231" i="37"/>
  <c r="E231" i="37"/>
  <c r="D231" i="37"/>
  <c r="K230" i="37"/>
  <c r="J230" i="37"/>
  <c r="I230" i="37"/>
  <c r="H230" i="37"/>
  <c r="G230" i="37"/>
  <c r="F230" i="37"/>
  <c r="E230" i="37"/>
  <c r="D230" i="37"/>
  <c r="K229" i="37"/>
  <c r="J229" i="37"/>
  <c r="I229" i="37"/>
  <c r="H229" i="37"/>
  <c r="G229" i="37"/>
  <c r="F229" i="37"/>
  <c r="E229" i="37"/>
  <c r="D229" i="37"/>
  <c r="K227" i="37"/>
  <c r="J227" i="37"/>
  <c r="I227" i="37"/>
  <c r="H227" i="37"/>
  <c r="G227" i="37"/>
  <c r="F227" i="37"/>
  <c r="E227" i="37"/>
  <c r="D227" i="37"/>
  <c r="K226" i="37"/>
  <c r="J226" i="37"/>
  <c r="I226" i="37"/>
  <c r="H226" i="37"/>
  <c r="G226" i="37"/>
  <c r="F226" i="37"/>
  <c r="E226" i="37"/>
  <c r="D226" i="37"/>
  <c r="K225" i="37"/>
  <c r="J225" i="37"/>
  <c r="I225" i="37"/>
  <c r="H225" i="37"/>
  <c r="G225" i="37"/>
  <c r="F225" i="37"/>
  <c r="E225" i="37"/>
  <c r="D225" i="37"/>
  <c r="K224" i="37"/>
  <c r="J224" i="37"/>
  <c r="I224" i="37"/>
  <c r="H224" i="37"/>
  <c r="G224" i="37"/>
  <c r="F224" i="37"/>
  <c r="E224" i="37"/>
  <c r="D224" i="37"/>
  <c r="K223" i="37"/>
  <c r="J223" i="37"/>
  <c r="I223" i="37"/>
  <c r="H223" i="37"/>
  <c r="G223" i="37"/>
  <c r="F223" i="37"/>
  <c r="E223" i="37"/>
  <c r="D223" i="37"/>
  <c r="K222" i="37"/>
  <c r="J222" i="37"/>
  <c r="I222" i="37"/>
  <c r="H222" i="37"/>
  <c r="G222" i="37"/>
  <c r="F222" i="37"/>
  <c r="E222" i="37"/>
  <c r="D222" i="37"/>
  <c r="K221" i="37"/>
  <c r="J221" i="37"/>
  <c r="I221" i="37"/>
  <c r="H221" i="37"/>
  <c r="G221" i="37"/>
  <c r="F221" i="37"/>
  <c r="E221" i="37"/>
  <c r="D221" i="37"/>
  <c r="K220" i="37"/>
  <c r="J220" i="37"/>
  <c r="I220" i="37"/>
  <c r="H220" i="37"/>
  <c r="G220" i="37"/>
  <c r="F220" i="37"/>
  <c r="E220" i="37"/>
  <c r="D220" i="37"/>
  <c r="K219" i="37"/>
  <c r="J219" i="37"/>
  <c r="I219" i="37"/>
  <c r="H219" i="37"/>
  <c r="G219" i="37"/>
  <c r="F219" i="37"/>
  <c r="E219" i="37"/>
  <c r="D219" i="37"/>
  <c r="K218" i="37"/>
  <c r="J218" i="37"/>
  <c r="I218" i="37"/>
  <c r="H218" i="37"/>
  <c r="G218" i="37"/>
  <c r="F218" i="37"/>
  <c r="E218" i="37"/>
  <c r="D218" i="37"/>
  <c r="K217" i="37"/>
  <c r="J217" i="37"/>
  <c r="I217" i="37"/>
  <c r="H217" i="37"/>
  <c r="G217" i="37"/>
  <c r="F217" i="37"/>
  <c r="E217" i="37"/>
  <c r="D217" i="37"/>
  <c r="K216" i="37"/>
  <c r="J216" i="37"/>
  <c r="I216" i="37"/>
  <c r="H216" i="37"/>
  <c r="G216" i="37"/>
  <c r="F216" i="37"/>
  <c r="E216" i="37"/>
  <c r="D216" i="37"/>
  <c r="K214" i="37"/>
  <c r="J214" i="37"/>
  <c r="I214" i="37"/>
  <c r="H214" i="37"/>
  <c r="G214" i="37"/>
  <c r="F214" i="37"/>
  <c r="E214" i="37"/>
  <c r="D214" i="37"/>
  <c r="K213" i="37"/>
  <c r="J213" i="37"/>
  <c r="I213" i="37"/>
  <c r="H213" i="37"/>
  <c r="G213" i="37"/>
  <c r="F213" i="37"/>
  <c r="E213" i="37"/>
  <c r="D213" i="37"/>
  <c r="K212" i="37"/>
  <c r="J212" i="37"/>
  <c r="I212" i="37"/>
  <c r="H212" i="37"/>
  <c r="G212" i="37"/>
  <c r="F212" i="37"/>
  <c r="E212" i="37"/>
  <c r="D212" i="37"/>
  <c r="K211" i="37"/>
  <c r="J211" i="37"/>
  <c r="I211" i="37"/>
  <c r="H211" i="37"/>
  <c r="G211" i="37"/>
  <c r="F211" i="37"/>
  <c r="E211" i="37"/>
  <c r="D211" i="37"/>
  <c r="K210" i="37"/>
  <c r="J210" i="37"/>
  <c r="I210" i="37"/>
  <c r="H210" i="37"/>
  <c r="G210" i="37"/>
  <c r="F210" i="37"/>
  <c r="E210" i="37"/>
  <c r="D210" i="37"/>
  <c r="K209" i="37"/>
  <c r="J209" i="37"/>
  <c r="I209" i="37"/>
  <c r="H209" i="37"/>
  <c r="G209" i="37"/>
  <c r="F209" i="37"/>
  <c r="E209" i="37"/>
  <c r="D209" i="37"/>
  <c r="K208" i="37"/>
  <c r="J208" i="37"/>
  <c r="I208" i="37"/>
  <c r="H208" i="37"/>
  <c r="G208" i="37"/>
  <c r="F208" i="37"/>
  <c r="E208" i="37"/>
  <c r="D208" i="37"/>
  <c r="K207" i="37"/>
  <c r="J207" i="37"/>
  <c r="I207" i="37"/>
  <c r="H207" i="37"/>
  <c r="G207" i="37"/>
  <c r="F207" i="37"/>
  <c r="E207" i="37"/>
  <c r="D207" i="37"/>
  <c r="K206" i="37"/>
  <c r="J206" i="37"/>
  <c r="I206" i="37"/>
  <c r="H206" i="37"/>
  <c r="G206" i="37"/>
  <c r="F206" i="37"/>
  <c r="E206" i="37"/>
  <c r="D206" i="37"/>
  <c r="K205" i="37"/>
  <c r="J205" i="37"/>
  <c r="I205" i="37"/>
  <c r="H205" i="37"/>
  <c r="G205" i="37"/>
  <c r="F205" i="37"/>
  <c r="E205" i="37"/>
  <c r="D205" i="37"/>
  <c r="K204" i="37"/>
  <c r="J204" i="37"/>
  <c r="I204" i="37"/>
  <c r="H204" i="37"/>
  <c r="G204" i="37"/>
  <c r="F204" i="37"/>
  <c r="E204" i="37"/>
  <c r="D204" i="37"/>
  <c r="K203" i="37"/>
  <c r="J203" i="37"/>
  <c r="I203" i="37"/>
  <c r="H203" i="37"/>
  <c r="G203" i="37"/>
  <c r="F203" i="37"/>
  <c r="E203" i="37"/>
  <c r="D203" i="37"/>
  <c r="K201" i="37"/>
  <c r="J201" i="37"/>
  <c r="I201" i="37"/>
  <c r="H201" i="37"/>
  <c r="G201" i="37"/>
  <c r="F201" i="37"/>
  <c r="E201" i="37"/>
  <c r="D201" i="37"/>
  <c r="K200" i="37"/>
  <c r="J200" i="37"/>
  <c r="I200" i="37"/>
  <c r="H200" i="37"/>
  <c r="G200" i="37"/>
  <c r="F200" i="37"/>
  <c r="E200" i="37"/>
  <c r="D200" i="37"/>
  <c r="K199" i="37"/>
  <c r="J199" i="37"/>
  <c r="I199" i="37"/>
  <c r="H199" i="37"/>
  <c r="G199" i="37"/>
  <c r="F199" i="37"/>
  <c r="E199" i="37"/>
  <c r="D199" i="37"/>
  <c r="K198" i="37"/>
  <c r="J198" i="37"/>
  <c r="I198" i="37"/>
  <c r="H198" i="37"/>
  <c r="G198" i="37"/>
  <c r="F198" i="37"/>
  <c r="E198" i="37"/>
  <c r="D198" i="37"/>
  <c r="K197" i="37"/>
  <c r="J197" i="37"/>
  <c r="I197" i="37"/>
  <c r="H197" i="37"/>
  <c r="G197" i="37"/>
  <c r="F197" i="37"/>
  <c r="E197" i="37"/>
  <c r="D197" i="37"/>
  <c r="K196" i="37"/>
  <c r="J196" i="37"/>
  <c r="I196" i="37"/>
  <c r="H196" i="37"/>
  <c r="G196" i="37"/>
  <c r="F196" i="37"/>
  <c r="E196" i="37"/>
  <c r="D196" i="37"/>
  <c r="K195" i="37"/>
  <c r="J195" i="37"/>
  <c r="I195" i="37"/>
  <c r="H195" i="37"/>
  <c r="G195" i="37"/>
  <c r="F195" i="37"/>
  <c r="E195" i="37"/>
  <c r="D195" i="37"/>
  <c r="K194" i="37"/>
  <c r="J194" i="37"/>
  <c r="I194" i="37"/>
  <c r="H194" i="37"/>
  <c r="G194" i="37"/>
  <c r="F194" i="37"/>
  <c r="E194" i="37"/>
  <c r="D194" i="37"/>
  <c r="K193" i="37"/>
  <c r="J193" i="37"/>
  <c r="I193" i="37"/>
  <c r="H193" i="37"/>
  <c r="G193" i="37"/>
  <c r="F193" i="37"/>
  <c r="E193" i="37"/>
  <c r="D193" i="37"/>
  <c r="K192" i="37"/>
  <c r="J192" i="37"/>
  <c r="I192" i="37"/>
  <c r="H192" i="37"/>
  <c r="G192" i="37"/>
  <c r="F192" i="37"/>
  <c r="E192" i="37"/>
  <c r="D192" i="37"/>
  <c r="K191" i="37"/>
  <c r="J191" i="37"/>
  <c r="I191" i="37"/>
  <c r="H191" i="37"/>
  <c r="G191" i="37"/>
  <c r="F191" i="37"/>
  <c r="E191" i="37"/>
  <c r="D191" i="37"/>
  <c r="K190" i="37"/>
  <c r="J190" i="37"/>
  <c r="I190" i="37"/>
  <c r="H190" i="37"/>
  <c r="G190" i="37"/>
  <c r="F190" i="37"/>
  <c r="E190" i="37"/>
  <c r="D190" i="37"/>
  <c r="K188" i="37"/>
  <c r="J188" i="37"/>
  <c r="I188" i="37"/>
  <c r="H188" i="37"/>
  <c r="G188" i="37"/>
  <c r="F188" i="37"/>
  <c r="E188" i="37"/>
  <c r="D188" i="37"/>
  <c r="K187" i="37"/>
  <c r="J187" i="37"/>
  <c r="I187" i="37"/>
  <c r="H187" i="37"/>
  <c r="G187" i="37"/>
  <c r="F187" i="37"/>
  <c r="E187" i="37"/>
  <c r="D187" i="37"/>
  <c r="K186" i="37"/>
  <c r="J186" i="37"/>
  <c r="I186" i="37"/>
  <c r="H186" i="37"/>
  <c r="G186" i="37"/>
  <c r="F186" i="37"/>
  <c r="E186" i="37"/>
  <c r="D186" i="37"/>
  <c r="K185" i="37"/>
  <c r="J185" i="37"/>
  <c r="I185" i="37"/>
  <c r="H185" i="37"/>
  <c r="G185" i="37"/>
  <c r="F185" i="37"/>
  <c r="E185" i="37"/>
  <c r="D185" i="37"/>
  <c r="K184" i="37"/>
  <c r="J184" i="37"/>
  <c r="I184" i="37"/>
  <c r="H184" i="37"/>
  <c r="G184" i="37"/>
  <c r="F184" i="37"/>
  <c r="E184" i="37"/>
  <c r="D184" i="37"/>
  <c r="K183" i="37"/>
  <c r="J183" i="37"/>
  <c r="I183" i="37"/>
  <c r="H183" i="37"/>
  <c r="G183" i="37"/>
  <c r="F183" i="37"/>
  <c r="E183" i="37"/>
  <c r="D183" i="37"/>
  <c r="K182" i="37"/>
  <c r="J182" i="37"/>
  <c r="I182" i="37"/>
  <c r="H182" i="37"/>
  <c r="G182" i="37"/>
  <c r="F182" i="37"/>
  <c r="E182" i="37"/>
  <c r="D182" i="37"/>
  <c r="K181" i="37"/>
  <c r="J181" i="37"/>
  <c r="I181" i="37"/>
  <c r="H181" i="37"/>
  <c r="G181" i="37"/>
  <c r="F181" i="37"/>
  <c r="E181" i="37"/>
  <c r="D181" i="37"/>
  <c r="K180" i="37"/>
  <c r="J180" i="37"/>
  <c r="I180" i="37"/>
  <c r="H180" i="37"/>
  <c r="G180" i="37"/>
  <c r="F180" i="37"/>
  <c r="E180" i="37"/>
  <c r="D180" i="37"/>
  <c r="K179" i="37"/>
  <c r="J179" i="37"/>
  <c r="I179" i="37"/>
  <c r="H179" i="37"/>
  <c r="G179" i="37"/>
  <c r="F179" i="37"/>
  <c r="E179" i="37"/>
  <c r="D179" i="37"/>
  <c r="K178" i="37"/>
  <c r="J178" i="37"/>
  <c r="I178" i="37"/>
  <c r="H178" i="37"/>
  <c r="G178" i="37"/>
  <c r="F178" i="37"/>
  <c r="E178" i="37"/>
  <c r="D178" i="37"/>
  <c r="K177" i="37"/>
  <c r="J177" i="37"/>
  <c r="I177" i="37"/>
  <c r="H177" i="37"/>
  <c r="G177" i="37"/>
  <c r="F177" i="37"/>
  <c r="E177" i="37"/>
  <c r="D177" i="37"/>
  <c r="K175" i="37"/>
  <c r="J175" i="37"/>
  <c r="I175" i="37"/>
  <c r="H175" i="37"/>
  <c r="G175" i="37"/>
  <c r="F175" i="37"/>
  <c r="E175" i="37"/>
  <c r="D175" i="37"/>
  <c r="K174" i="37"/>
  <c r="J174" i="37"/>
  <c r="I174" i="37"/>
  <c r="H174" i="37"/>
  <c r="G174" i="37"/>
  <c r="F174" i="37"/>
  <c r="E174" i="37"/>
  <c r="D174" i="37"/>
  <c r="K173" i="37"/>
  <c r="J173" i="37"/>
  <c r="I173" i="37"/>
  <c r="H173" i="37"/>
  <c r="G173" i="37"/>
  <c r="F173" i="37"/>
  <c r="E173" i="37"/>
  <c r="D173" i="37"/>
  <c r="K172" i="37"/>
  <c r="J172" i="37"/>
  <c r="I172" i="37"/>
  <c r="H172" i="37"/>
  <c r="G172" i="37"/>
  <c r="F172" i="37"/>
  <c r="E172" i="37"/>
  <c r="D172" i="37"/>
  <c r="K171" i="37"/>
  <c r="J171" i="37"/>
  <c r="I171" i="37"/>
  <c r="H171" i="37"/>
  <c r="G171" i="37"/>
  <c r="F171" i="37"/>
  <c r="E171" i="37"/>
  <c r="D171" i="37"/>
  <c r="K170" i="37"/>
  <c r="J170" i="37"/>
  <c r="I170" i="37"/>
  <c r="H170" i="37"/>
  <c r="G170" i="37"/>
  <c r="F170" i="37"/>
  <c r="E170" i="37"/>
  <c r="D170" i="37"/>
  <c r="K169" i="37"/>
  <c r="J169" i="37"/>
  <c r="I169" i="37"/>
  <c r="H169" i="37"/>
  <c r="G169" i="37"/>
  <c r="F169" i="37"/>
  <c r="E169" i="37"/>
  <c r="D169" i="37"/>
  <c r="K168" i="37"/>
  <c r="J168" i="37"/>
  <c r="I168" i="37"/>
  <c r="H168" i="37"/>
  <c r="G168" i="37"/>
  <c r="F168" i="37"/>
  <c r="E168" i="37"/>
  <c r="D168" i="37"/>
  <c r="K167" i="37"/>
  <c r="J167" i="37"/>
  <c r="I167" i="37"/>
  <c r="H167" i="37"/>
  <c r="G167" i="37"/>
  <c r="F167" i="37"/>
  <c r="E167" i="37"/>
  <c r="D167" i="37"/>
  <c r="K166" i="37"/>
  <c r="J166" i="37"/>
  <c r="I166" i="37"/>
  <c r="H166" i="37"/>
  <c r="G166" i="37"/>
  <c r="F166" i="37"/>
  <c r="E166" i="37"/>
  <c r="D166" i="37"/>
  <c r="K165" i="37"/>
  <c r="J165" i="37"/>
  <c r="I165" i="37"/>
  <c r="H165" i="37"/>
  <c r="G165" i="37"/>
  <c r="F165" i="37"/>
  <c r="E165" i="37"/>
  <c r="D165" i="37"/>
  <c r="K164" i="37"/>
  <c r="J164" i="37"/>
  <c r="I164" i="37"/>
  <c r="H164" i="37"/>
  <c r="G164" i="37"/>
  <c r="F164" i="37"/>
  <c r="E164" i="37"/>
  <c r="D164" i="37"/>
  <c r="K162" i="37"/>
  <c r="J162" i="37"/>
  <c r="I162" i="37"/>
  <c r="H162" i="37"/>
  <c r="G162" i="37"/>
  <c r="F162" i="37"/>
  <c r="E162" i="37"/>
  <c r="D162" i="37"/>
  <c r="K161" i="37"/>
  <c r="J161" i="37"/>
  <c r="I161" i="37"/>
  <c r="H161" i="37"/>
  <c r="G161" i="37"/>
  <c r="F161" i="37"/>
  <c r="E161" i="37"/>
  <c r="D161" i="37"/>
  <c r="K160" i="37"/>
  <c r="J160" i="37"/>
  <c r="I160" i="37"/>
  <c r="H160" i="37"/>
  <c r="G160" i="37"/>
  <c r="F160" i="37"/>
  <c r="E160" i="37"/>
  <c r="D160" i="37"/>
  <c r="K159" i="37"/>
  <c r="J159" i="37"/>
  <c r="I159" i="37"/>
  <c r="H159" i="37"/>
  <c r="G159" i="37"/>
  <c r="F159" i="37"/>
  <c r="E159" i="37"/>
  <c r="D159" i="37"/>
  <c r="K158" i="37"/>
  <c r="J158" i="37"/>
  <c r="I158" i="37"/>
  <c r="H158" i="37"/>
  <c r="G158" i="37"/>
  <c r="F158" i="37"/>
  <c r="E158" i="37"/>
  <c r="D158" i="37"/>
  <c r="K157" i="37"/>
  <c r="J157" i="37"/>
  <c r="I157" i="37"/>
  <c r="H157" i="37"/>
  <c r="G157" i="37"/>
  <c r="F157" i="37"/>
  <c r="E157" i="37"/>
  <c r="D157" i="37"/>
  <c r="K156" i="37"/>
  <c r="J156" i="37"/>
  <c r="I156" i="37"/>
  <c r="H156" i="37"/>
  <c r="G156" i="37"/>
  <c r="F156" i="37"/>
  <c r="E156" i="37"/>
  <c r="D156" i="37"/>
  <c r="K155" i="37"/>
  <c r="J155" i="37"/>
  <c r="I155" i="37"/>
  <c r="H155" i="37"/>
  <c r="G155" i="37"/>
  <c r="F155" i="37"/>
  <c r="E155" i="37"/>
  <c r="D155" i="37"/>
  <c r="K154" i="37"/>
  <c r="J154" i="37"/>
  <c r="I154" i="37"/>
  <c r="H154" i="37"/>
  <c r="G154" i="37"/>
  <c r="F154" i="37"/>
  <c r="E154" i="37"/>
  <c r="D154" i="37"/>
  <c r="K153" i="37"/>
  <c r="J153" i="37"/>
  <c r="I153" i="37"/>
  <c r="H153" i="37"/>
  <c r="G153" i="37"/>
  <c r="F153" i="37"/>
  <c r="E153" i="37"/>
  <c r="D153" i="37"/>
  <c r="K152" i="37"/>
  <c r="J152" i="37"/>
  <c r="I152" i="37"/>
  <c r="H152" i="37"/>
  <c r="G152" i="37"/>
  <c r="F152" i="37"/>
  <c r="E152" i="37"/>
  <c r="D152" i="37"/>
  <c r="K151" i="37"/>
  <c r="J151" i="37"/>
  <c r="I151" i="37"/>
  <c r="H151" i="37"/>
  <c r="G151" i="37"/>
  <c r="F151" i="37"/>
  <c r="E151" i="37"/>
  <c r="D151" i="37"/>
  <c r="K149" i="37"/>
  <c r="J149" i="37"/>
  <c r="I149" i="37"/>
  <c r="H149" i="37"/>
  <c r="G149" i="37"/>
  <c r="F149" i="37"/>
  <c r="E149" i="37"/>
  <c r="D149" i="37"/>
  <c r="K148" i="37"/>
  <c r="J148" i="37"/>
  <c r="I148" i="37"/>
  <c r="H148" i="37"/>
  <c r="G148" i="37"/>
  <c r="F148" i="37"/>
  <c r="E148" i="37"/>
  <c r="D148" i="37"/>
  <c r="K147" i="37"/>
  <c r="J147" i="37"/>
  <c r="I147" i="37"/>
  <c r="H147" i="37"/>
  <c r="G147" i="37"/>
  <c r="F147" i="37"/>
  <c r="E147" i="37"/>
  <c r="D147" i="37"/>
  <c r="K146" i="37"/>
  <c r="J146" i="37"/>
  <c r="I146" i="37"/>
  <c r="H146" i="37"/>
  <c r="G146" i="37"/>
  <c r="F146" i="37"/>
  <c r="E146" i="37"/>
  <c r="D146" i="37"/>
  <c r="K145" i="37"/>
  <c r="J145" i="37"/>
  <c r="I145" i="37"/>
  <c r="H145" i="37"/>
  <c r="G145" i="37"/>
  <c r="F145" i="37"/>
  <c r="E145" i="37"/>
  <c r="D145" i="37"/>
  <c r="K144" i="37"/>
  <c r="J144" i="37"/>
  <c r="I144" i="37"/>
  <c r="H144" i="37"/>
  <c r="G144" i="37"/>
  <c r="F144" i="37"/>
  <c r="E144" i="37"/>
  <c r="D144" i="37"/>
  <c r="K143" i="37"/>
  <c r="J143" i="37"/>
  <c r="I143" i="37"/>
  <c r="H143" i="37"/>
  <c r="G143" i="37"/>
  <c r="F143" i="37"/>
  <c r="E143" i="37"/>
  <c r="D143" i="37"/>
  <c r="K142" i="37"/>
  <c r="J142" i="37"/>
  <c r="I142" i="37"/>
  <c r="H142" i="37"/>
  <c r="G142" i="37"/>
  <c r="F142" i="37"/>
  <c r="E142" i="37"/>
  <c r="D142" i="37"/>
  <c r="K141" i="37"/>
  <c r="J141" i="37"/>
  <c r="I141" i="37"/>
  <c r="H141" i="37"/>
  <c r="G141" i="37"/>
  <c r="F141" i="37"/>
  <c r="E141" i="37"/>
  <c r="D141" i="37"/>
  <c r="K140" i="37"/>
  <c r="J140" i="37"/>
  <c r="I140" i="37"/>
  <c r="H140" i="37"/>
  <c r="G140" i="37"/>
  <c r="F140" i="37"/>
  <c r="E140" i="37"/>
  <c r="D140" i="37"/>
  <c r="K139" i="37"/>
  <c r="J139" i="37"/>
  <c r="I139" i="37"/>
  <c r="H139" i="37"/>
  <c r="G139" i="37"/>
  <c r="F139" i="37"/>
  <c r="E139" i="37"/>
  <c r="D139" i="37"/>
  <c r="K138" i="37"/>
  <c r="J138" i="37"/>
  <c r="I138" i="37"/>
  <c r="H138" i="37"/>
  <c r="G138" i="37"/>
  <c r="F138" i="37"/>
  <c r="E138" i="37"/>
  <c r="D138" i="37"/>
  <c r="D136" i="37"/>
  <c r="D135" i="37"/>
  <c r="D134" i="37"/>
  <c r="D133" i="37"/>
  <c r="D132" i="37"/>
  <c r="D131" i="37"/>
  <c r="D130" i="37"/>
  <c r="D129" i="37"/>
  <c r="D128" i="37"/>
  <c r="D127" i="37"/>
  <c r="D126" i="37"/>
  <c r="J124" i="37"/>
  <c r="H124" i="37"/>
  <c r="D124" i="37"/>
  <c r="J123" i="37"/>
  <c r="H123" i="37"/>
  <c r="D123" i="37"/>
  <c r="J122" i="37"/>
  <c r="H122" i="37"/>
  <c r="D122" i="37"/>
  <c r="J121" i="37"/>
  <c r="H121" i="37"/>
  <c r="D121" i="37"/>
  <c r="J120" i="37"/>
  <c r="H120" i="37"/>
  <c r="D120" i="37"/>
  <c r="J119" i="37"/>
  <c r="H119" i="37"/>
  <c r="D119" i="37"/>
  <c r="J118" i="37"/>
  <c r="H118" i="37"/>
  <c r="D118" i="37"/>
  <c r="J117" i="37"/>
  <c r="H117" i="37"/>
  <c r="D117" i="37"/>
  <c r="J116" i="37"/>
  <c r="H116" i="37"/>
  <c r="D116" i="37"/>
  <c r="J115" i="37"/>
  <c r="H115" i="37"/>
  <c r="D115" i="37"/>
  <c r="J114" i="37"/>
  <c r="H114" i="37"/>
  <c r="D114" i="37"/>
  <c r="J113" i="37"/>
  <c r="H113" i="37"/>
  <c r="D113" i="37"/>
  <c r="J111" i="37"/>
  <c r="I111" i="37"/>
  <c r="H111" i="37"/>
  <c r="D111" i="37"/>
  <c r="J110" i="37"/>
  <c r="I110" i="37"/>
  <c r="H110" i="37"/>
  <c r="D110" i="37"/>
  <c r="J109" i="37"/>
  <c r="I109" i="37"/>
  <c r="H109" i="37"/>
  <c r="D109" i="37"/>
  <c r="J108" i="37"/>
  <c r="I108" i="37"/>
  <c r="H108" i="37"/>
  <c r="D108" i="37"/>
  <c r="J107" i="37"/>
  <c r="I107" i="37"/>
  <c r="H107" i="37"/>
  <c r="D107" i="37"/>
  <c r="J106" i="37"/>
  <c r="I106" i="37"/>
  <c r="H106" i="37"/>
  <c r="D106" i="37"/>
  <c r="J105" i="37"/>
  <c r="I105" i="37"/>
  <c r="H105" i="37"/>
  <c r="D105" i="37"/>
  <c r="J104" i="37"/>
  <c r="I104" i="37"/>
  <c r="H104" i="37"/>
  <c r="D104" i="37"/>
  <c r="J103" i="37"/>
  <c r="I103" i="37"/>
  <c r="H103" i="37"/>
  <c r="D103" i="37"/>
  <c r="J102" i="37"/>
  <c r="I102" i="37"/>
  <c r="H102" i="37"/>
  <c r="D102" i="37"/>
  <c r="J101" i="37"/>
  <c r="I101" i="37"/>
  <c r="H101" i="37"/>
  <c r="D101" i="37"/>
  <c r="J100" i="37"/>
  <c r="I100" i="37"/>
  <c r="H100" i="37"/>
  <c r="D100" i="37"/>
  <c r="J98" i="37"/>
  <c r="H98" i="37"/>
  <c r="F98" i="37"/>
  <c r="D98" i="37"/>
  <c r="J97" i="37"/>
  <c r="H97" i="37"/>
  <c r="F97" i="37"/>
  <c r="D97" i="37"/>
  <c r="J96" i="37"/>
  <c r="H96" i="37"/>
  <c r="F96" i="37"/>
  <c r="D96" i="37"/>
  <c r="J95" i="37"/>
  <c r="H95" i="37"/>
  <c r="F95" i="37"/>
  <c r="D95" i="37"/>
  <c r="J94" i="37"/>
  <c r="H94" i="37"/>
  <c r="F94" i="37"/>
  <c r="D94" i="37"/>
  <c r="J93" i="37"/>
  <c r="H93" i="37"/>
  <c r="F93" i="37"/>
  <c r="D93" i="37"/>
  <c r="J92" i="37"/>
  <c r="H92" i="37"/>
  <c r="F92" i="37"/>
  <c r="D92" i="37"/>
  <c r="J91" i="37"/>
  <c r="H91" i="37"/>
  <c r="F91" i="37"/>
  <c r="D91" i="37"/>
  <c r="J90" i="37"/>
  <c r="H90" i="37"/>
  <c r="F90" i="37"/>
  <c r="D90" i="37"/>
  <c r="J89" i="37"/>
  <c r="H89" i="37"/>
  <c r="F89" i="37"/>
  <c r="D89" i="37"/>
  <c r="J88" i="37"/>
  <c r="H88" i="37"/>
  <c r="F88" i="37"/>
  <c r="D88" i="37"/>
  <c r="J87" i="37"/>
  <c r="H87" i="37"/>
  <c r="F87" i="37"/>
  <c r="D87" i="37"/>
  <c r="F85" i="37"/>
  <c r="D85" i="37"/>
  <c r="F84" i="37"/>
  <c r="D84" i="37"/>
  <c r="F83" i="37"/>
  <c r="D83" i="37"/>
  <c r="F82" i="37"/>
  <c r="D82" i="37"/>
  <c r="F81" i="37"/>
  <c r="D81" i="37"/>
  <c r="F80" i="37"/>
  <c r="D80" i="37"/>
  <c r="F79" i="37"/>
  <c r="D79" i="37"/>
  <c r="F78" i="37"/>
  <c r="D78" i="37"/>
  <c r="F77" i="37"/>
  <c r="D77" i="37"/>
  <c r="F76" i="37"/>
  <c r="D76" i="37"/>
  <c r="F75" i="37"/>
  <c r="D75" i="37"/>
  <c r="F74" i="37"/>
  <c r="D74" i="37"/>
  <c r="J72" i="37"/>
  <c r="H72" i="37"/>
  <c r="F72" i="37"/>
  <c r="D72" i="37"/>
  <c r="J71" i="37"/>
  <c r="H71" i="37"/>
  <c r="F71" i="37"/>
  <c r="D71" i="37"/>
  <c r="J70" i="37"/>
  <c r="H70" i="37"/>
  <c r="F70" i="37"/>
  <c r="D70" i="37"/>
  <c r="J69" i="37"/>
  <c r="H69" i="37"/>
  <c r="F69" i="37"/>
  <c r="D69" i="37"/>
  <c r="J68" i="37"/>
  <c r="H68" i="37"/>
  <c r="F68" i="37"/>
  <c r="D68" i="37"/>
  <c r="J67" i="37"/>
  <c r="H67" i="37"/>
  <c r="F67" i="37"/>
  <c r="D67" i="37"/>
  <c r="J66" i="37"/>
  <c r="H66" i="37"/>
  <c r="F66" i="37"/>
  <c r="D66" i="37"/>
  <c r="J65" i="37"/>
  <c r="H65" i="37"/>
  <c r="F65" i="37"/>
  <c r="D65" i="37"/>
  <c r="J64" i="37"/>
  <c r="H64" i="37"/>
  <c r="F64" i="37"/>
  <c r="D64" i="37"/>
  <c r="J63" i="37"/>
  <c r="H63" i="37"/>
  <c r="F63" i="37"/>
  <c r="D63" i="37"/>
  <c r="J62" i="37"/>
  <c r="H62" i="37"/>
  <c r="F62" i="37"/>
  <c r="D62" i="37"/>
  <c r="J61" i="37"/>
  <c r="H61" i="37"/>
  <c r="F61" i="37"/>
  <c r="D61" i="37"/>
  <c r="G59" i="37"/>
  <c r="D59" i="37"/>
  <c r="G58" i="37"/>
  <c r="D58" i="37"/>
  <c r="G57" i="37"/>
  <c r="D57" i="37"/>
  <c r="G56" i="37"/>
  <c r="D56" i="37"/>
  <c r="G55" i="37"/>
  <c r="D55" i="37"/>
  <c r="G54" i="37"/>
  <c r="D54" i="37"/>
  <c r="G53" i="37"/>
  <c r="D53" i="37"/>
  <c r="G52" i="37"/>
  <c r="D52" i="37"/>
  <c r="G51" i="37"/>
  <c r="D51" i="37"/>
  <c r="G50" i="37"/>
  <c r="D50" i="37"/>
  <c r="G49" i="37"/>
  <c r="D49" i="37"/>
  <c r="G48" i="37"/>
  <c r="D48" i="37"/>
  <c r="G46" i="37"/>
  <c r="D46" i="37"/>
  <c r="G45" i="37"/>
  <c r="D45" i="37"/>
  <c r="G44" i="37"/>
  <c r="D44" i="37"/>
  <c r="G43" i="37"/>
  <c r="D43" i="37"/>
  <c r="G42" i="37"/>
  <c r="D42" i="37"/>
  <c r="G41" i="37"/>
  <c r="D41" i="37"/>
  <c r="G40" i="37"/>
  <c r="D40" i="37"/>
  <c r="G39" i="37"/>
  <c r="D39" i="37"/>
  <c r="G38" i="37"/>
  <c r="D38" i="37"/>
  <c r="G37" i="37"/>
  <c r="D37" i="37"/>
  <c r="G36" i="37"/>
  <c r="D36" i="37"/>
  <c r="G35" i="37"/>
  <c r="D35" i="37"/>
  <c r="G33" i="37"/>
  <c r="D33" i="37"/>
  <c r="G32" i="37"/>
  <c r="D32" i="37"/>
  <c r="G31" i="37"/>
  <c r="D31" i="37"/>
  <c r="G30" i="37"/>
  <c r="D30" i="37"/>
  <c r="G29" i="37"/>
  <c r="D29" i="37"/>
  <c r="G28" i="37"/>
  <c r="D28" i="37"/>
  <c r="G27" i="37"/>
  <c r="D27" i="37"/>
  <c r="G26" i="37"/>
  <c r="D26" i="37"/>
  <c r="G25" i="37"/>
  <c r="D25" i="37"/>
  <c r="G24" i="37"/>
  <c r="D24" i="37"/>
  <c r="G23" i="37"/>
  <c r="D23" i="37"/>
  <c r="G22" i="37"/>
  <c r="D22" i="37"/>
  <c r="F20" i="37"/>
  <c r="E20" i="37"/>
  <c r="D20" i="37"/>
  <c r="F19" i="37"/>
  <c r="E19" i="37"/>
  <c r="D19" i="37"/>
  <c r="F18" i="37"/>
  <c r="E18" i="37"/>
  <c r="D18" i="37"/>
  <c r="F17" i="37"/>
  <c r="E17" i="37"/>
  <c r="D17" i="37"/>
  <c r="F16" i="37"/>
  <c r="E16" i="37"/>
  <c r="D16" i="37"/>
  <c r="F15" i="37"/>
  <c r="E15" i="37"/>
  <c r="D15" i="37"/>
  <c r="F14" i="37"/>
  <c r="E14" i="37"/>
  <c r="D14" i="37"/>
  <c r="F13" i="37"/>
  <c r="E13" i="37"/>
  <c r="D13" i="37"/>
  <c r="F12" i="37"/>
  <c r="E12" i="37"/>
  <c r="D12" i="37"/>
  <c r="F11" i="37"/>
  <c r="E11" i="37"/>
  <c r="D11" i="37"/>
  <c r="F10" i="37"/>
  <c r="E10" i="37"/>
  <c r="D10" i="37"/>
  <c r="F9" i="37"/>
  <c r="E9" i="37"/>
  <c r="D9" i="37"/>
  <c r="B1" i="37" l="1"/>
  <c r="K685" i="37" l="1"/>
  <c r="B3" i="37" l="1"/>
  <c r="D2" i="37"/>
  <c r="K2" i="37"/>
  <c r="K1" i="37"/>
  <c r="G711" i="37" l="1"/>
  <c r="D815" i="37"/>
  <c r="D828" i="37"/>
  <c r="D867" i="37"/>
  <c r="D841" i="37"/>
  <c r="D776" i="37"/>
  <c r="D137" i="37"/>
  <c r="D802" i="37"/>
  <c r="D789" i="37"/>
  <c r="K619" i="37"/>
  <c r="H619" i="37"/>
  <c r="H567" i="37"/>
  <c r="D854" i="37"/>
  <c r="H580" i="37"/>
  <c r="K632" i="37"/>
  <c r="H632" i="37"/>
  <c r="D60" i="37" l="1"/>
  <c r="D21" i="37"/>
  <c r="E907" i="37"/>
  <c r="E881" i="37"/>
  <c r="E737" i="37"/>
  <c r="D47" i="37"/>
  <c r="F881" i="37"/>
  <c r="H112" i="37"/>
  <c r="D86" i="37"/>
  <c r="F907" i="37"/>
  <c r="D125" i="37"/>
  <c r="H125" i="37"/>
  <c r="E21" i="37" l="1"/>
  <c r="E763" i="37" s="1"/>
  <c r="D112" i="37"/>
  <c r="J112" i="37"/>
  <c r="D34" i="37"/>
  <c r="G34" i="37"/>
  <c r="F21" i="37"/>
  <c r="F86" i="37"/>
  <c r="I112" i="37"/>
  <c r="G60" i="37"/>
  <c r="J125" i="37"/>
  <c r="G47" i="37"/>
  <c r="G619" i="37" l="1"/>
  <c r="G632" i="37"/>
  <c r="F73" i="37"/>
  <c r="D73" i="37"/>
  <c r="J73" i="37"/>
  <c r="J99" i="37" s="1"/>
  <c r="H73" i="37"/>
  <c r="F99" i="37" l="1"/>
  <c r="D99" i="37"/>
  <c r="H99" i="37"/>
  <c r="I593" i="37" l="1"/>
  <c r="D907" i="37"/>
  <c r="D580" i="37"/>
  <c r="I606" i="37"/>
  <c r="J658" i="37"/>
  <c r="H593" i="37" l="1"/>
  <c r="D567" i="37"/>
  <c r="J645" i="37"/>
  <c r="D737" i="37"/>
  <c r="H606" i="37"/>
  <c r="H658" i="37"/>
  <c r="D881" i="37"/>
  <c r="H645" i="37"/>
  <c r="D763" i="37" l="1"/>
  <c r="K580" i="37"/>
  <c r="K593" i="37"/>
  <c r="K567" i="37"/>
  <c r="K606" i="37" l="1"/>
  <c r="K645" i="37"/>
  <c r="G554" i="37"/>
  <c r="K658" i="37"/>
  <c r="F293" i="37" l="1"/>
  <c r="G176" i="37"/>
  <c r="J293" i="37"/>
  <c r="F306" i="37"/>
  <c r="G319" i="37"/>
  <c r="F189" i="37"/>
  <c r="G358" i="37"/>
  <c r="J202" i="37"/>
  <c r="I397" i="37"/>
  <c r="G423" i="37"/>
  <c r="F475" i="37"/>
  <c r="E410" i="37"/>
  <c r="G280" i="37"/>
  <c r="J215" i="37"/>
  <c r="G449" i="37"/>
  <c r="F345" i="37"/>
  <c r="G306" i="37"/>
  <c r="F423" i="37"/>
  <c r="G215" i="37"/>
  <c r="I475" i="37"/>
  <c r="F410" i="37"/>
  <c r="G189" i="37"/>
  <c r="F449" i="37"/>
  <c r="F176" i="37"/>
  <c r="G332" i="37"/>
  <c r="G488" i="37"/>
  <c r="F319" i="37"/>
  <c r="J280" i="37"/>
  <c r="J189" i="37"/>
  <c r="J345" i="37"/>
  <c r="G202" i="37"/>
  <c r="J306" i="37"/>
  <c r="J319" i="37"/>
  <c r="F202" i="37"/>
  <c r="E423" i="37"/>
  <c r="E397" i="37"/>
  <c r="I423" i="37"/>
  <c r="F215" i="37"/>
  <c r="E475" i="37"/>
  <c r="F280" i="37"/>
  <c r="J358" i="37"/>
  <c r="G345" i="37"/>
  <c r="J332" i="37"/>
  <c r="F332" i="37"/>
  <c r="F488" i="37"/>
  <c r="J176" i="37"/>
  <c r="G293" i="37"/>
  <c r="J488" i="37"/>
  <c r="F358" i="37"/>
  <c r="J423" i="37"/>
  <c r="J397" i="37"/>
  <c r="G397" i="37"/>
  <c r="I410" i="37"/>
  <c r="F894" i="37" l="1"/>
  <c r="G267" i="37"/>
  <c r="I215" i="37"/>
  <c r="I228" i="37"/>
  <c r="I241" i="37"/>
  <c r="I176" i="37"/>
  <c r="E189" i="37"/>
  <c r="E894" i="37" s="1"/>
  <c r="E280" i="37"/>
  <c r="I319" i="37"/>
  <c r="E449" i="37"/>
  <c r="I306" i="37"/>
  <c r="I449" i="37"/>
  <c r="D423" i="37"/>
  <c r="G228" i="37"/>
  <c r="J241" i="37"/>
  <c r="F163" i="37"/>
  <c r="E267" i="37"/>
  <c r="E319" i="37"/>
  <c r="I163" i="37"/>
  <c r="F267" i="37"/>
  <c r="I293" i="37"/>
  <c r="E202" i="37"/>
  <c r="E176" i="37"/>
  <c r="E750" i="37" s="1"/>
  <c r="E358" i="37"/>
  <c r="I280" i="37"/>
  <c r="E215" i="37"/>
  <c r="I345" i="37"/>
  <c r="E332" i="37"/>
  <c r="I358" i="37"/>
  <c r="F397" i="37"/>
  <c r="I384" i="37"/>
  <c r="G241" i="37"/>
  <c r="G163" i="37"/>
  <c r="F540" i="37"/>
  <c r="J449" i="37"/>
  <c r="E345" i="37"/>
  <c r="I267" i="37"/>
  <c r="E293" i="37"/>
  <c r="I488" i="37"/>
  <c r="I202" i="37"/>
  <c r="I189" i="37"/>
  <c r="E163" i="37"/>
  <c r="H423" i="37"/>
  <c r="H397" i="37"/>
  <c r="G540" i="37"/>
  <c r="F228" i="37"/>
  <c r="J163" i="37"/>
  <c r="F920" i="37"/>
  <c r="E228" i="37"/>
  <c r="E241" i="37"/>
  <c r="E488" i="37"/>
  <c r="E306" i="37"/>
  <c r="J267" i="37"/>
  <c r="I332" i="37"/>
  <c r="E384" i="37"/>
  <c r="J228" i="37"/>
  <c r="F241" i="37"/>
  <c r="J540" i="37"/>
  <c r="J150" i="37" l="1"/>
  <c r="H215" i="37"/>
  <c r="G150" i="37"/>
  <c r="D228" i="37"/>
  <c r="D189" i="37"/>
  <c r="K319" i="37"/>
  <c r="K280" i="37"/>
  <c r="D267" i="37"/>
  <c r="E371" i="37"/>
  <c r="D163" i="37"/>
  <c r="E540" i="37"/>
  <c r="I540" i="37"/>
  <c r="H228" i="37"/>
  <c r="H449" i="37"/>
  <c r="D306" i="37"/>
  <c r="H202" i="37"/>
  <c r="D332" i="37"/>
  <c r="H280" i="37"/>
  <c r="E920" i="37"/>
  <c r="H293" i="37"/>
  <c r="H306" i="37"/>
  <c r="G254" i="37"/>
  <c r="E254" i="37"/>
  <c r="I254" i="37"/>
  <c r="I371" i="37"/>
  <c r="K358" i="37"/>
  <c r="D397" i="37"/>
  <c r="D176" i="37"/>
  <c r="H176" i="37"/>
  <c r="J254" i="37"/>
  <c r="H189" i="37"/>
  <c r="H358" i="37"/>
  <c r="K345" i="37"/>
  <c r="K293" i="37"/>
  <c r="K488" i="37"/>
  <c r="K306" i="37"/>
  <c r="F254" i="37"/>
  <c r="D241" i="37"/>
  <c r="H241" i="37"/>
  <c r="K332" i="37"/>
  <c r="K449" i="37"/>
  <c r="H267" i="37"/>
  <c r="K423" i="37"/>
  <c r="H163" i="37"/>
  <c r="D215" i="37"/>
  <c r="D202" i="37"/>
  <c r="H332" i="37"/>
  <c r="D293" i="37"/>
  <c r="F384" i="37"/>
  <c r="D280" i="37"/>
  <c r="D488" i="37"/>
  <c r="H488" i="37"/>
  <c r="D345" i="37"/>
  <c r="H345" i="37"/>
  <c r="D358" i="37"/>
  <c r="D319" i="37"/>
  <c r="D449" i="37"/>
  <c r="H319" i="37"/>
  <c r="D750" i="37" l="1"/>
  <c r="D894" i="37"/>
  <c r="K215" i="37"/>
  <c r="K241" i="37"/>
  <c r="K397" i="37"/>
  <c r="I150" i="37"/>
  <c r="K163" i="37"/>
  <c r="D540" i="37"/>
  <c r="K189" i="37"/>
  <c r="D254" i="37"/>
  <c r="H254" i="37"/>
  <c r="F150" i="37"/>
  <c r="F371" i="37"/>
  <c r="D920" i="37"/>
  <c r="K267" i="37"/>
  <c r="K176" i="37"/>
  <c r="K228" i="37"/>
  <c r="K202" i="37"/>
  <c r="H540" i="37"/>
  <c r="E150" i="37"/>
  <c r="D150" i="37" l="1"/>
  <c r="K540" i="37"/>
  <c r="K254" i="37"/>
  <c r="H150" i="37"/>
  <c r="K150" i="37" l="1"/>
  <c r="G410" i="37" l="1"/>
  <c r="G384" i="37" l="1"/>
  <c r="J410" i="37"/>
  <c r="D410" i="37" l="1"/>
  <c r="H410" i="37"/>
  <c r="J371" i="37" l="1"/>
  <c r="D371" i="37"/>
  <c r="D384" i="37"/>
  <c r="J384" i="37"/>
  <c r="H384" i="37"/>
  <c r="G371" i="37"/>
  <c r="H371" i="37"/>
  <c r="K384" i="37" l="1"/>
  <c r="K410" i="37"/>
  <c r="K371" i="37" l="1"/>
  <c r="J671" i="37" l="1"/>
  <c r="I671" i="37" l="1"/>
  <c r="D671" i="37"/>
  <c r="H671" i="37"/>
  <c r="I554" i="37" l="1"/>
  <c r="D554" i="37"/>
  <c r="D711" i="37"/>
  <c r="J554" i="37"/>
  <c r="K671" i="37" l="1"/>
  <c r="K554" i="37"/>
  <c r="H554" i="37"/>
  <c r="F462" i="37" l="1"/>
  <c r="J462" i="37" l="1"/>
  <c r="G462" i="37"/>
  <c r="F501" i="37" l="1"/>
  <c r="E462" i="37"/>
  <c r="F527" i="37"/>
  <c r="I462" i="37"/>
  <c r="F436" i="37"/>
  <c r="D462" i="37" l="1"/>
  <c r="J475" i="37"/>
  <c r="G475" i="37"/>
  <c r="H462" i="37"/>
  <c r="E436" i="37"/>
  <c r="I436" i="37"/>
  <c r="E501" i="37"/>
  <c r="I501" i="37"/>
  <c r="H475" i="37"/>
  <c r="J436" i="37" l="1"/>
  <c r="E527" i="37"/>
  <c r="G436" i="37"/>
  <c r="D475" i="37"/>
  <c r="I527" i="37"/>
  <c r="K462" i="37"/>
  <c r="H436" i="37"/>
  <c r="J501" i="37"/>
  <c r="D436" i="37"/>
  <c r="G501" i="37"/>
  <c r="K475" i="37" l="1"/>
  <c r="I685" i="37"/>
  <c r="G527" i="37"/>
  <c r="J527" i="37"/>
  <c r="H501" i="37"/>
  <c r="K436" i="37"/>
  <c r="H527" i="37" l="1"/>
  <c r="D501" i="37"/>
  <c r="D698" i="37"/>
  <c r="D685" i="37"/>
  <c r="J685" i="37"/>
  <c r="D527" i="37"/>
  <c r="K501" i="37"/>
  <c r="H685" i="37" l="1"/>
  <c r="K527" i="37"/>
  <c r="K514" i="37"/>
  <c r="K724" i="37"/>
</calcChain>
</file>

<file path=xl/sharedStrings.xml><?xml version="1.0" encoding="utf-8"?>
<sst xmlns="http://schemas.openxmlformats.org/spreadsheetml/2006/main" count="211" uniqueCount="155">
  <si>
    <t>Sąnaudos</t>
  </si>
  <si>
    <t>Pajamos</t>
  </si>
  <si>
    <t>Šiluma</t>
  </si>
  <si>
    <t>Karštas vanduo</t>
  </si>
  <si>
    <t>Iš viso</t>
  </si>
  <si>
    <t>Gamyba</t>
  </si>
  <si>
    <t>Perdavimas</t>
  </si>
  <si>
    <t>Mažmeninis aptarnavimas</t>
  </si>
  <si>
    <t>Karšto vandens tiekimas</t>
  </si>
  <si>
    <t>Karšto vandens pardavimas</t>
  </si>
  <si>
    <t>1.</t>
  </si>
  <si>
    <t>Tiesioginės sąnaudos</t>
  </si>
  <si>
    <t>2.</t>
  </si>
  <si>
    <t>Kuro sąnaudos energijai gaminti</t>
  </si>
  <si>
    <t>Netiesioginės sąnaudos</t>
  </si>
  <si>
    <t>Finansinės sąnaudos</t>
  </si>
  <si>
    <t xml:space="preserve">    kitos finansinės sąnaudos</t>
  </si>
  <si>
    <t>Kitos netiesioginės</t>
  </si>
  <si>
    <t>Veiklos (administracinės) sąnaudos</t>
  </si>
  <si>
    <t xml:space="preserve">    darbo užmokestis (admin)</t>
  </si>
  <si>
    <t xml:space="preserve">    kitos administracinės sąnaudos</t>
  </si>
  <si>
    <t>16.</t>
  </si>
  <si>
    <t>Kitos finansinės pajamos</t>
  </si>
  <si>
    <t>Už šilumą iš gyventojų</t>
  </si>
  <si>
    <t>Už šilumą iš įmonių</t>
  </si>
  <si>
    <t>Už karštą vandenį iš gyventojų</t>
  </si>
  <si>
    <t>Už karštą vandenį iš įmonių</t>
  </si>
  <si>
    <t>Pardavimo mokestis už šilumą iš gyventojų</t>
  </si>
  <si>
    <t>Pardavimo mokestis už šilumą iš įmonių</t>
  </si>
  <si>
    <t>Pardavimo mokestis už karštą vandenį iš gyventojų</t>
  </si>
  <si>
    <t>Pardavimo mokestis už karštą vandenį iš įmonių</t>
  </si>
  <si>
    <t>1.1.</t>
  </si>
  <si>
    <t>1.2.</t>
  </si>
  <si>
    <t>1.4.</t>
  </si>
  <si>
    <t>1.5.</t>
  </si>
  <si>
    <t>1.6.</t>
  </si>
  <si>
    <t>1.7.</t>
  </si>
  <si>
    <t>4.1.</t>
  </si>
  <si>
    <t>4.2.</t>
  </si>
  <si>
    <t>4.3.</t>
  </si>
  <si>
    <t xml:space="preserve"> Šilumos padalinio veikla</t>
  </si>
  <si>
    <t>Mato vnt</t>
  </si>
  <si>
    <r>
      <t xml:space="preserve">Viso               </t>
    </r>
    <r>
      <rPr>
        <sz val="12"/>
        <rFont val="Times New Roman"/>
        <family val="1"/>
        <charset val="186"/>
      </rPr>
      <t>(4+10)</t>
    </r>
  </si>
  <si>
    <r>
      <t xml:space="preserve">Viso         </t>
    </r>
    <r>
      <rPr>
        <sz val="12"/>
        <rFont val="Times New Roman"/>
        <family val="1"/>
        <charset val="186"/>
      </rPr>
      <t xml:space="preserve"> (5+6+7)</t>
    </r>
  </si>
  <si>
    <r>
      <rPr>
        <b/>
        <sz val="12"/>
        <rFont val="Times New Roman"/>
        <family val="1"/>
        <charset val="186"/>
      </rPr>
      <t>Viso</t>
    </r>
    <r>
      <rPr>
        <sz val="12"/>
        <rFont val="Times New Roman"/>
        <family val="1"/>
        <charset val="186"/>
      </rPr>
      <t xml:space="preserve">            (9+10)</t>
    </r>
  </si>
  <si>
    <t>Rodikliai</t>
  </si>
  <si>
    <t>x</t>
  </si>
  <si>
    <t>Pagamintos šilumos kiekis</t>
  </si>
  <si>
    <t>MWh</t>
  </si>
  <si>
    <t>Realizuotos šilumos kiekis</t>
  </si>
  <si>
    <t>1.2.1.</t>
  </si>
  <si>
    <t xml:space="preserve">     gyventojams</t>
  </si>
  <si>
    <t>1.2.2.</t>
  </si>
  <si>
    <t xml:space="preserve">     įmonėms</t>
  </si>
  <si>
    <t>1.3.</t>
  </si>
  <si>
    <t>Šilumos/karšto vandens perdavimo nuostolis</t>
  </si>
  <si>
    <t>Savoms (administracinėms reikmėms) sunaudotas šilumos kiekis</t>
  </si>
  <si>
    <t>Šilumos/karšto vandns perdavimo nuostolis</t>
  </si>
  <si>
    <t>%</t>
  </si>
  <si>
    <t>Pagaminta karšto vandens</t>
  </si>
  <si>
    <t>Parduota karšto vandens</t>
  </si>
  <si>
    <t>Eur</t>
  </si>
  <si>
    <t>2.1.</t>
  </si>
  <si>
    <t>Šilumos įsigijimo sąnaudos</t>
  </si>
  <si>
    <t>2.2.</t>
  </si>
  <si>
    <t>2.3.</t>
  </si>
  <si>
    <t>Elektros energijos technologinėms reikmėms įsigijimo sąnaudos</t>
  </si>
  <si>
    <t>Vandens technologinėms reikmėms įsigijimo sąnaudos</t>
  </si>
  <si>
    <t>2.4.</t>
  </si>
  <si>
    <t>Nusidėvėjimo sąnaudos</t>
  </si>
  <si>
    <t>2.5.</t>
  </si>
  <si>
    <t>Einamojo remonto ir aptarnavimo sąnaudos</t>
  </si>
  <si>
    <t>2.5.1.</t>
  </si>
  <si>
    <t>Kuras (tarnsporto)</t>
  </si>
  <si>
    <t>2.6.</t>
  </si>
  <si>
    <t>Personalo sąnaudos</t>
  </si>
  <si>
    <t>2.6.1.</t>
  </si>
  <si>
    <t>Darbo užmokesčio sąnaudos</t>
  </si>
  <si>
    <t>2.6.2.</t>
  </si>
  <si>
    <t>Privalomojo socialinio draudimo sąnaudos</t>
  </si>
  <si>
    <t>2.6.3.</t>
  </si>
  <si>
    <t>Garantinio fondo įmokų sąnaudos</t>
  </si>
  <si>
    <t>2.6.4.</t>
  </si>
  <si>
    <t>Kitos su personalu susijusios sąnaudos</t>
  </si>
  <si>
    <t>2.7.</t>
  </si>
  <si>
    <t>Mokesčių sąnaudos</t>
  </si>
  <si>
    <t>2.8.</t>
  </si>
  <si>
    <t>Rinkodaros ir pardavimų sąnaudos</t>
  </si>
  <si>
    <t>2.9.</t>
  </si>
  <si>
    <t>Šilumos ūkio turto nuomos, koncesijos sąnaudos</t>
  </si>
  <si>
    <t>2.10.</t>
  </si>
  <si>
    <t>Kitos paskirstomos sąnaudos</t>
  </si>
  <si>
    <t>3.</t>
  </si>
  <si>
    <t>3.1.</t>
  </si>
  <si>
    <t>3.2.</t>
  </si>
  <si>
    <t xml:space="preserve">    palūkanų sąnaudos</t>
  </si>
  <si>
    <t>3.3.</t>
  </si>
  <si>
    <t>3.4.</t>
  </si>
  <si>
    <t>4.</t>
  </si>
  <si>
    <t xml:space="preserve">    bendros (administracinės) sąnaudos</t>
  </si>
  <si>
    <t>5.</t>
  </si>
  <si>
    <t>Nepaskirstomos sąnaudos</t>
  </si>
  <si>
    <t>6.</t>
  </si>
  <si>
    <t>7.</t>
  </si>
  <si>
    <t>Pastovios sąnaudos iš viso</t>
  </si>
  <si>
    <t>8.</t>
  </si>
  <si>
    <t>Kintamos sąnaudos iš viso</t>
  </si>
  <si>
    <t>9.</t>
  </si>
  <si>
    <t>Pelnas - nuostolis</t>
  </si>
  <si>
    <t>10.</t>
  </si>
  <si>
    <t>Vidutinė savikaina</t>
  </si>
  <si>
    <t>ct/kWh</t>
  </si>
  <si>
    <t>11.</t>
  </si>
  <si>
    <t>Vidutinė taikoma kaina</t>
  </si>
  <si>
    <t>12.</t>
  </si>
  <si>
    <t>Kuro kiekis</t>
  </si>
  <si>
    <t>tne</t>
  </si>
  <si>
    <t>13.</t>
  </si>
  <si>
    <t>Vidutinė kuro kaina</t>
  </si>
  <si>
    <t>Eur/tne</t>
  </si>
  <si>
    <t>14.</t>
  </si>
  <si>
    <t>Lyginamosios kuro sąnaudos</t>
  </si>
  <si>
    <t>kgne/MWh</t>
  </si>
  <si>
    <t>15.</t>
  </si>
  <si>
    <r>
      <t>Biokuro (SM2) kiekis šilumos kiekiui Q</t>
    </r>
    <r>
      <rPr>
        <vertAlign val="subscript"/>
        <sz val="12"/>
        <rFont val="Times New Roman"/>
        <family val="1"/>
        <charset val="186"/>
      </rPr>
      <t>HG</t>
    </r>
    <r>
      <rPr>
        <sz val="12"/>
        <rFont val="Times New Roman"/>
        <family val="1"/>
        <charset val="186"/>
      </rPr>
      <t xml:space="preserve"> pagaminti</t>
    </r>
  </si>
  <si>
    <t>Biokuro (SM2) įsigijimo kaina</t>
  </si>
  <si>
    <t>17.</t>
  </si>
  <si>
    <t>Malkinė mediena kiekis šilumos kiekiui QHG pagaminti</t>
  </si>
  <si>
    <t>18.</t>
  </si>
  <si>
    <t>Malkinė mediena įsigijimo kaina</t>
  </si>
  <si>
    <t>19.</t>
  </si>
  <si>
    <t>Dyzelino kiekis šilumos kiekiui QHG pagaminti</t>
  </si>
  <si>
    <t>20.</t>
  </si>
  <si>
    <t>Dyzelino įsigijimo kaina</t>
  </si>
  <si>
    <t>21.</t>
  </si>
  <si>
    <t>Kuro rūšies 'Kita (įrašyti)' kiekis šilumos kiekiui pagaminti</t>
  </si>
  <si>
    <t>22.</t>
  </si>
  <si>
    <t>Kuro rūšies 'Kita (įrašyti)' įsigijimo kaina</t>
  </si>
  <si>
    <t>23.</t>
  </si>
  <si>
    <t>Elektros energijos kiekis technologinėms reikmėms</t>
  </si>
  <si>
    <t>kWh</t>
  </si>
  <si>
    <t>24.</t>
  </si>
  <si>
    <t>Elektros energijos kaina</t>
  </si>
  <si>
    <t>25.</t>
  </si>
  <si>
    <t>Vandens kiekis technologinėms reikmėms</t>
  </si>
  <si>
    <t>26.</t>
  </si>
  <si>
    <t>Vandens kaina</t>
  </si>
  <si>
    <r>
      <t>Eur/m</t>
    </r>
    <r>
      <rPr>
        <vertAlign val="superscript"/>
        <sz val="12"/>
        <rFont val="Times New Roman"/>
        <family val="1"/>
        <charset val="186"/>
      </rPr>
      <t>3</t>
    </r>
  </si>
  <si>
    <t>Metai</t>
  </si>
  <si>
    <t>&gt;0</t>
  </si>
  <si>
    <t xml:space="preserve">Duomenys </t>
  </si>
  <si>
    <t>iš mėnesių</t>
  </si>
  <si>
    <t>'=IF(D125&gt;0;'\\server\Veiklos lentelės\Veikla 2017\[2017 1-4 Ketv.xlsx]MS'!$D125;0)</t>
  </si>
  <si>
    <t>'=IF(D9&gt;0;'\\server\Veiklos lentelės\Veikla 2017\[2017 1-4 Ketv.xlsx]MS'!$D9;0)</t>
  </si>
  <si>
    <r>
      <t>m</t>
    </r>
    <r>
      <rPr>
        <vertAlign val="superscript"/>
        <sz val="12"/>
        <rFont val="Times New Roman"/>
        <family val="1"/>
        <charset val="186"/>
      </rPr>
      <t>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</si>
</sst>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3" formatCode="_-* #,##0.00\ _€_-;\-* #,##0.00\ _€_-;_-* &quot;-&quot;??\ _€_-;_-@_-"/>
    <numFmt numFmtId="164" formatCode="_-* #,##0.00\ &quot;Lt&quot;_-;\-* #,##0.00\ &quot;Lt&quot;_-;_-* &quot;-&quot;??\ &quot;Lt&quot;_-;_-@_-"/>
    <numFmt numFmtId="165" formatCode="_-* #,##0.00\ _L_t_-;\-* #,##0.00\ _L_t_-;_-* &quot;-&quot;??\ _L_t_-;_-@_-"/>
    <numFmt numFmtId="166" formatCode="_(* #,##0.00_);_(* \(#,##0.00\);_(* &quot;-&quot;??_);_(@_)"/>
    <numFmt numFmtId="167" formatCode="#,##0.00_ ;[Red]\-#,##0.00\ "/>
    <numFmt numFmtId="168" formatCode="_-* #,##0.00\ [$€-1]_-;\-* #,##0.00\ [$€-1]_-;_-* &quot;-&quot;??\ [$€-1]_-"/>
    <numFmt numFmtId="169" formatCode="#,##0&quot; m3&quot;"/>
    <numFmt numFmtId="170" formatCode="#,##0&quot; tonne&quot;"/>
    <numFmt numFmtId="171" formatCode="#,##0.0&quot; m3&quot;"/>
    <numFmt numFmtId="172" formatCode="#,##0.0&quot; MJ/kg&quot;"/>
    <numFmt numFmtId="173" formatCode="_(* #,##0_);_(* \(#,##0\);_(* &quot;-&quot;_);@_)"/>
    <numFmt numFmtId="174" formatCode="0%_);\(0%\)"/>
    <numFmt numFmtId="175" formatCode="_(* #,##0_);_(* \(#,##0\);_(* &quot;-&quot;??_);_(@_)"/>
    <numFmt numFmtId="176" formatCode="_(* #,##0.0_);_(* \(#,##0.0\);_(* &quot;-&quot;??_);_(@_)"/>
    <numFmt numFmtId="177" formatCode="_(* #,##0.000_);_(* \(#,##0.000\);_(* &quot;-&quot;??_);_(@_)"/>
  </numFmts>
  <fonts count="72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2"/>
      <color indexed="8"/>
      <name val="Times New Roman"/>
      <family val="1"/>
      <charset val="186"/>
    </font>
    <font>
      <sz val="12"/>
      <color indexed="8"/>
      <name val="Times New Roman"/>
      <family val="1"/>
      <charset val="186"/>
    </font>
    <font>
      <sz val="10"/>
      <name val="Arial"/>
      <family val="2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i/>
      <sz val="12"/>
      <name val="Times New Roman"/>
      <family val="1"/>
      <charset val="186"/>
    </font>
    <font>
      <b/>
      <i/>
      <sz val="12"/>
      <name val="Times New Roman"/>
      <family val="1"/>
      <charset val="186"/>
    </font>
    <font>
      <sz val="12"/>
      <color theme="0" tint="-0.14999847407452621"/>
      <name val="Times New Roman"/>
      <family val="1"/>
      <charset val="186"/>
    </font>
    <font>
      <sz val="10"/>
      <color indexed="8"/>
      <name val="Times New Roman"/>
      <family val="1"/>
      <charset val="186"/>
    </font>
    <font>
      <sz val="10"/>
      <name val="Times New Roman"/>
      <family val="1"/>
      <charset val="186"/>
    </font>
    <font>
      <b/>
      <sz val="18"/>
      <color theme="3"/>
      <name val="Cambria"/>
      <family val="2"/>
      <charset val="186"/>
      <scheme val="major"/>
    </font>
    <font>
      <sz val="10"/>
      <name val="Arial"/>
      <family val="2"/>
      <charset val="186"/>
    </font>
    <font>
      <b/>
      <sz val="15"/>
      <color theme="3"/>
      <name val="Times New Roman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theme="3"/>
      <name val="Times New Roman"/>
      <family val="2"/>
      <charset val="186"/>
    </font>
    <font>
      <b/>
      <sz val="13"/>
      <color indexed="56"/>
      <name val="Calibri"/>
      <family val="2"/>
      <charset val="186"/>
    </font>
    <font>
      <sz val="12"/>
      <color theme="1"/>
      <name val="Times New Roman"/>
      <family val="2"/>
      <charset val="186"/>
    </font>
    <font>
      <b/>
      <sz val="11"/>
      <color theme="3"/>
      <name val="Times New Roman"/>
      <family val="2"/>
      <charset val="186"/>
    </font>
    <font>
      <b/>
      <sz val="11"/>
      <color indexed="56"/>
      <name val="Calibri"/>
      <family val="2"/>
      <charset val="186"/>
    </font>
    <font>
      <sz val="12"/>
      <color theme="0"/>
      <name val="Times New Roman"/>
      <family val="2"/>
      <charset val="186"/>
    </font>
    <font>
      <i/>
      <sz val="12"/>
      <color rgb="FF7F7F7F"/>
      <name val="Times New Roman"/>
      <family val="2"/>
      <charset val="186"/>
    </font>
    <font>
      <i/>
      <sz val="11"/>
      <color indexed="23"/>
      <name val="Calibri"/>
      <family val="2"/>
      <charset val="186"/>
    </font>
    <font>
      <sz val="12"/>
      <color rgb="FF9C0006"/>
      <name val="Times New Roman"/>
      <family val="2"/>
      <charset val="186"/>
    </font>
    <font>
      <sz val="11"/>
      <color indexed="8"/>
      <name val="Calibri"/>
      <family val="2"/>
      <charset val="186"/>
    </font>
    <font>
      <sz val="10"/>
      <color theme="1"/>
      <name val="Arial"/>
      <family val="2"/>
      <charset val="186"/>
    </font>
    <font>
      <sz val="12"/>
      <name val="Times New Roman Baltic"/>
      <charset val="186"/>
    </font>
    <font>
      <sz val="12"/>
      <color rgb="FF006100"/>
      <name val="Times New Roman"/>
      <family val="2"/>
      <charset val="186"/>
    </font>
    <font>
      <sz val="11"/>
      <color indexed="17"/>
      <name val="Calibri"/>
      <family val="2"/>
      <charset val="186"/>
    </font>
    <font>
      <u/>
      <sz val="11"/>
      <color indexed="12"/>
      <name val="Calibri"/>
      <family val="2"/>
    </font>
    <font>
      <u/>
      <sz val="11"/>
      <color theme="10"/>
      <name val="Calibri"/>
      <family val="2"/>
      <charset val="186"/>
    </font>
    <font>
      <u/>
      <sz val="10"/>
      <color theme="10"/>
      <name val="Arial"/>
      <family val="2"/>
      <charset val="186"/>
    </font>
    <font>
      <u/>
      <sz val="9.25"/>
      <color theme="10"/>
      <name val="Calibri"/>
      <family val="2"/>
      <charset val="186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  <charset val="186"/>
    </font>
    <font>
      <sz val="11"/>
      <color indexed="62"/>
      <name val="Calibri"/>
      <family val="2"/>
      <charset val="186"/>
    </font>
    <font>
      <b/>
      <sz val="12"/>
      <color rgb="FF3F3F3F"/>
      <name val="Times New Roman"/>
      <family val="2"/>
      <charset val="186"/>
    </font>
    <font>
      <b/>
      <sz val="11"/>
      <color indexed="63"/>
      <name val="Calibri"/>
      <family val="2"/>
      <charset val="186"/>
    </font>
    <font>
      <sz val="11"/>
      <color theme="1"/>
      <name val="Times New Roman"/>
      <family val="2"/>
      <charset val="186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color rgb="FFFF0000"/>
      <name val="Times New Roman"/>
      <family val="2"/>
      <charset val="186"/>
    </font>
    <font>
      <sz val="11"/>
      <color indexed="10"/>
      <name val="Calibri"/>
      <family val="2"/>
      <charset val="186"/>
    </font>
    <font>
      <sz val="12"/>
      <color rgb="FF3F3F76"/>
      <name val="Times New Roman"/>
      <family val="2"/>
      <charset val="186"/>
    </font>
    <font>
      <sz val="10"/>
      <name val="Arial CE"/>
      <charset val="238"/>
    </font>
    <font>
      <sz val="12"/>
      <color rgb="FF9C6500"/>
      <name val="Times New Roman"/>
      <family val="2"/>
      <charset val="186"/>
    </font>
    <font>
      <sz val="9"/>
      <color theme="1"/>
      <name val="Calibri"/>
      <family val="2"/>
      <scheme val="minor"/>
    </font>
    <font>
      <sz val="11"/>
      <name val="Times New Roman"/>
      <family val="1"/>
      <charset val="186"/>
    </font>
    <font>
      <sz val="11"/>
      <color rgb="FF000000"/>
      <name val="Arial"/>
      <family val="2"/>
      <charset val="186"/>
    </font>
    <font>
      <sz val="12"/>
      <color indexed="8"/>
      <name val="Times New Roman"/>
      <family val="2"/>
      <charset val="186"/>
    </font>
    <font>
      <sz val="11"/>
      <color indexed="8"/>
      <name val="Times New Roman"/>
      <family val="2"/>
      <charset val="186"/>
    </font>
    <font>
      <sz val="8"/>
      <color theme="1"/>
      <name val="Arial"/>
      <family val="2"/>
      <charset val="186"/>
    </font>
    <font>
      <sz val="10"/>
      <name val="Times New Roman Baltic"/>
      <charset val="186"/>
    </font>
    <font>
      <b/>
      <sz val="18"/>
      <color indexed="56"/>
      <name val="Cambria"/>
      <family val="2"/>
      <charset val="186"/>
    </font>
    <font>
      <b/>
      <sz val="12"/>
      <color rgb="FFFA7D00"/>
      <name val="Times New Roman"/>
      <family val="2"/>
      <charset val="186"/>
    </font>
    <font>
      <b/>
      <sz val="9"/>
      <color theme="3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2"/>
      <color theme="1"/>
      <name val="Times New Roman"/>
      <family val="2"/>
      <charset val="186"/>
    </font>
    <font>
      <b/>
      <sz val="11"/>
      <color indexed="8"/>
      <name val="Calibri"/>
      <family val="2"/>
      <charset val="186"/>
    </font>
    <font>
      <sz val="12"/>
      <color rgb="FFFA7D00"/>
      <name val="Times New Roman"/>
      <family val="2"/>
      <charset val="186"/>
    </font>
    <font>
      <b/>
      <sz val="12"/>
      <color theme="0"/>
      <name val="Times New Roman"/>
      <family val="2"/>
      <charset val="186"/>
    </font>
    <font>
      <vertAlign val="subscript"/>
      <sz val="12"/>
      <name val="Times New Roman"/>
      <family val="1"/>
      <charset val="186"/>
    </font>
    <font>
      <vertAlign val="superscript"/>
      <sz val="12"/>
      <name val="Times New Roman"/>
      <family val="1"/>
      <charset val="186"/>
    </font>
    <font>
      <sz val="11"/>
      <color indexed="8"/>
      <name val="Calibri"/>
      <family val="2"/>
      <scheme val="minor"/>
    </font>
    <font>
      <u/>
      <sz val="10"/>
      <color indexed="12"/>
      <name val="Arial"/>
      <family val="2"/>
    </font>
    <font>
      <sz val="11"/>
      <name val="Calibri"/>
      <family val="2"/>
      <charset val="186"/>
      <scheme val="minor"/>
    </font>
    <font>
      <i/>
      <sz val="10"/>
      <name val="Times New Roman"/>
      <family val="1"/>
      <charset val="186"/>
    </font>
  </fonts>
  <fills count="4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theme="2" tint="-0.149967955565050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8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/>
      <diagonal/>
    </border>
    <border>
      <left/>
      <right/>
      <top style="thin">
        <color theme="4"/>
      </top>
      <bottom style="medium">
        <color theme="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244">
    <xf numFmtId="0" fontId="0" fillId="0" borderId="0"/>
    <xf numFmtId="165" fontId="1" fillId="0" borderId="0" applyFont="0" applyFill="0" applyBorder="0" applyAlignment="0" applyProtection="0"/>
    <xf numFmtId="0" fontId="4" fillId="0" borderId="0"/>
    <xf numFmtId="0" fontId="15" fillId="0" borderId="0"/>
    <xf numFmtId="164" fontId="15" fillId="0" borderId="0" applyFont="0" applyFill="0" applyBorder="0" applyAlignment="0" applyProtection="0"/>
    <xf numFmtId="0" fontId="16" fillId="0" borderId="59" applyNumberFormat="0" applyFill="0" applyAlignment="0" applyProtection="0"/>
    <xf numFmtId="0" fontId="17" fillId="0" borderId="68" applyNumberFormat="0" applyFill="0" applyAlignment="0" applyProtection="0"/>
    <xf numFmtId="0" fontId="18" fillId="0" borderId="60" applyNumberFormat="0" applyFill="0" applyAlignment="0" applyProtection="0"/>
    <xf numFmtId="0" fontId="19" fillId="0" borderId="69" applyNumberFormat="0" applyFill="0" applyAlignment="0" applyProtection="0"/>
    <xf numFmtId="0" fontId="20" fillId="11" borderId="0" applyNumberFormat="0" applyBorder="0" applyAlignment="0" applyProtection="0"/>
    <xf numFmtId="0" fontId="20" fillId="15" borderId="0" applyNumberFormat="0" applyBorder="0" applyAlignment="0" applyProtection="0"/>
    <xf numFmtId="0" fontId="20" fillId="19" borderId="0" applyNumberFormat="0" applyBorder="0" applyAlignment="0" applyProtection="0"/>
    <xf numFmtId="0" fontId="20" fillId="23" borderId="0" applyNumberFormat="0" applyBorder="0" applyAlignment="0" applyProtection="0"/>
    <xf numFmtId="0" fontId="20" fillId="27" borderId="0" applyNumberFormat="0" applyBorder="0" applyAlignment="0" applyProtection="0"/>
    <xf numFmtId="0" fontId="20" fillId="31" borderId="0" applyNumberFormat="0" applyBorder="0" applyAlignment="0" applyProtection="0"/>
    <xf numFmtId="0" fontId="21" fillId="0" borderId="61" applyNumberFormat="0" applyFill="0" applyAlignment="0" applyProtection="0"/>
    <xf numFmtId="0" fontId="22" fillId="0" borderId="70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0" fillId="28" borderId="0" applyNumberFormat="0" applyBorder="0" applyAlignment="0" applyProtection="0"/>
    <xf numFmtId="0" fontId="20" fillId="32" borderId="0" applyNumberFormat="0" applyBorder="0" applyAlignment="0" applyProtection="0"/>
    <xf numFmtId="0" fontId="23" fillId="13" borderId="0" applyNumberFormat="0" applyBorder="0" applyAlignment="0" applyProtection="0"/>
    <xf numFmtId="0" fontId="23" fillId="17" borderId="0" applyNumberFormat="0" applyBorder="0" applyAlignment="0" applyProtection="0"/>
    <xf numFmtId="0" fontId="23" fillId="21" borderId="0" applyNumberFormat="0" applyBorder="0" applyAlignment="0" applyProtection="0"/>
    <xf numFmtId="0" fontId="23" fillId="25" borderId="0" applyNumberFormat="0" applyBorder="0" applyAlignment="0" applyProtection="0"/>
    <xf numFmtId="0" fontId="23" fillId="29" borderId="0" applyNumberFormat="0" applyBorder="0" applyAlignment="0" applyProtection="0"/>
    <xf numFmtId="0" fontId="23" fillId="33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  <xf numFmtId="165" fontId="2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8" fillId="0" borderId="0" applyFont="0" applyFill="0" applyBorder="0" applyAlignment="0" applyProtection="0"/>
    <xf numFmtId="164" fontId="29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0" fontId="30" fillId="3" borderId="0" applyNumberFormat="0" applyBorder="0" applyAlignment="0" applyProtection="0"/>
    <xf numFmtId="0" fontId="31" fillId="34" borderId="0" applyNumberFormat="0" applyBorder="0" applyAlignment="0" applyProtection="0"/>
    <xf numFmtId="0" fontId="21" fillId="0" borderId="61" applyNumberFormat="0" applyFill="0" applyAlignment="0" applyProtection="0"/>
    <xf numFmtId="0" fontId="21" fillId="0" borderId="61" applyNumberFormat="0" applyFill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5" borderId="71" applyNumberFormat="0" applyAlignment="0" applyProtection="0"/>
    <xf numFmtId="0" fontId="39" fillId="7" borderId="63" applyNumberFormat="0" applyAlignment="0" applyProtection="0"/>
    <xf numFmtId="0" fontId="40" fillId="36" borderId="72" applyNumberFormat="0" applyAlignment="0" applyProtection="0"/>
    <xf numFmtId="0" fontId="6" fillId="0" borderId="0"/>
    <xf numFmtId="0" fontId="15" fillId="0" borderId="0"/>
    <xf numFmtId="0" fontId="41" fillId="0" borderId="0"/>
    <xf numFmtId="0" fontId="41" fillId="0" borderId="0"/>
    <xf numFmtId="0" fontId="41" fillId="0" borderId="0"/>
    <xf numFmtId="0" fontId="15" fillId="0" borderId="0"/>
    <xf numFmtId="0" fontId="4" fillId="0" borderId="0"/>
    <xf numFmtId="0" fontId="1" fillId="0" borderId="0"/>
    <xf numFmtId="0" fontId="42" fillId="0" borderId="0"/>
    <xf numFmtId="0" fontId="1" fillId="0" borderId="0"/>
    <xf numFmtId="0" fontId="43" fillId="0" borderId="0"/>
    <xf numFmtId="0" fontId="43" fillId="0" borderId="0"/>
    <xf numFmtId="0" fontId="15" fillId="0" borderId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6" borderId="62" applyNumberFormat="0" applyAlignment="0" applyProtection="0"/>
    <xf numFmtId="165" fontId="1" fillId="0" borderId="0" applyFont="0" applyFill="0" applyBorder="0" applyAlignment="0" applyProtection="0"/>
    <xf numFmtId="0" fontId="47" fillId="0" borderId="0" applyFont="0" applyFill="0" applyBorder="0" applyAlignment="0" applyProtection="0"/>
    <xf numFmtId="169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0" fontId="48" fillId="5" borderId="0" applyNumberFormat="0" applyBorder="0" applyAlignment="0" applyProtection="0"/>
    <xf numFmtId="0" fontId="1" fillId="0" borderId="0"/>
    <xf numFmtId="0" fontId="1" fillId="0" borderId="0"/>
    <xf numFmtId="0" fontId="20" fillId="0" borderId="0"/>
    <xf numFmtId="0" fontId="27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5" fillId="0" borderId="0"/>
    <xf numFmtId="0" fontId="49" fillId="0" borderId="0"/>
    <xf numFmtId="0" fontId="1" fillId="0" borderId="0"/>
    <xf numFmtId="0" fontId="15" fillId="0" borderId="0"/>
    <xf numFmtId="0" fontId="42" fillId="0" borderId="0"/>
    <xf numFmtId="0" fontId="43" fillId="0" borderId="0"/>
    <xf numFmtId="0" fontId="27" fillId="0" borderId="0"/>
    <xf numFmtId="0" fontId="1" fillId="0" borderId="0"/>
    <xf numFmtId="0" fontId="15" fillId="0" borderId="0"/>
    <xf numFmtId="0" fontId="42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41" fillId="0" borderId="0"/>
    <xf numFmtId="0" fontId="15" fillId="0" borderId="0"/>
    <xf numFmtId="0" fontId="20" fillId="0" borderId="0"/>
    <xf numFmtId="0" fontId="41" fillId="0" borderId="0"/>
    <xf numFmtId="0" fontId="15" fillId="0" borderId="0"/>
    <xf numFmtId="0" fontId="15" fillId="0" borderId="0"/>
    <xf numFmtId="0" fontId="50" fillId="0" borderId="0"/>
    <xf numFmtId="0" fontId="15" fillId="0" borderId="0"/>
    <xf numFmtId="0" fontId="15" fillId="0" borderId="0"/>
    <xf numFmtId="0" fontId="1" fillId="0" borderId="0"/>
    <xf numFmtId="0" fontId="29" fillId="0" borderId="0"/>
    <xf numFmtId="0" fontId="15" fillId="0" borderId="0"/>
    <xf numFmtId="0" fontId="29" fillId="0" borderId="0"/>
    <xf numFmtId="0" fontId="42" fillId="0" borderId="0"/>
    <xf numFmtId="0" fontId="6" fillId="0" borderId="0"/>
    <xf numFmtId="0" fontId="42" fillId="0" borderId="0"/>
    <xf numFmtId="0" fontId="6" fillId="0" borderId="0"/>
    <xf numFmtId="0" fontId="1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42" fillId="0" borderId="0"/>
    <xf numFmtId="0" fontId="15" fillId="0" borderId="0"/>
    <xf numFmtId="0" fontId="42" fillId="0" borderId="0"/>
    <xf numFmtId="0" fontId="4" fillId="0" borderId="0"/>
    <xf numFmtId="0" fontId="43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41" fillId="0" borderId="0"/>
    <xf numFmtId="0" fontId="15" fillId="0" borderId="0"/>
    <xf numFmtId="0" fontId="51" fillId="0" borderId="0"/>
    <xf numFmtId="0" fontId="6" fillId="0" borderId="0"/>
    <xf numFmtId="0" fontId="6" fillId="0" borderId="0"/>
    <xf numFmtId="173" fontId="42" fillId="0" borderId="0"/>
    <xf numFmtId="0" fontId="6" fillId="0" borderId="0"/>
    <xf numFmtId="0" fontId="52" fillId="0" borderId="0"/>
    <xf numFmtId="0" fontId="53" fillId="0" borderId="0"/>
    <xf numFmtId="0" fontId="15" fillId="0" borderId="0"/>
    <xf numFmtId="0" fontId="54" fillId="0" borderId="0"/>
    <xf numFmtId="0" fontId="6" fillId="0" borderId="0"/>
    <xf numFmtId="0" fontId="6" fillId="0" borderId="0"/>
    <xf numFmtId="0" fontId="6" fillId="0" borderId="0"/>
    <xf numFmtId="0" fontId="29" fillId="0" borderId="0"/>
    <xf numFmtId="0" fontId="15" fillId="0" borderId="0"/>
    <xf numFmtId="0" fontId="15" fillId="0" borderId="0"/>
    <xf numFmtId="0" fontId="55" fillId="0" borderId="0"/>
    <xf numFmtId="0" fontId="42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4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3" fillId="0" borderId="0"/>
    <xf numFmtId="0" fontId="28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28" fillId="0" borderId="0"/>
    <xf numFmtId="0" fontId="42" fillId="0" borderId="0"/>
    <xf numFmtId="0" fontId="15" fillId="0" borderId="0"/>
    <xf numFmtId="0" fontId="23" fillId="10" borderId="0" applyNumberFormat="0" applyBorder="0" applyAlignment="0" applyProtection="0"/>
    <xf numFmtId="0" fontId="23" fillId="14" borderId="0" applyNumberFormat="0" applyBorder="0" applyAlignment="0" applyProtection="0"/>
    <xf numFmtId="0" fontId="23" fillId="18" borderId="0" applyNumberFormat="0" applyBorder="0" applyAlignment="0" applyProtection="0"/>
    <xf numFmtId="0" fontId="23" fillId="22" borderId="0" applyNumberFormat="0" applyBorder="0" applyAlignment="0" applyProtection="0"/>
    <xf numFmtId="0" fontId="23" fillId="26" borderId="0" applyNumberFormat="0" applyBorder="0" applyAlignment="0" applyProtection="0"/>
    <xf numFmtId="0" fontId="23" fillId="30" borderId="0" applyNumberFormat="0" applyBorder="0" applyAlignment="0" applyProtection="0"/>
    <xf numFmtId="0" fontId="52" fillId="9" borderId="66" applyNumberFormat="0" applyFont="0" applyAlignment="0" applyProtection="0"/>
    <xf numFmtId="0" fontId="1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9" fontId="1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7" fillId="7" borderId="62" applyNumberFormat="0" applyAlignment="0" applyProtection="0"/>
    <xf numFmtId="173" fontId="58" fillId="0" borderId="0" applyNumberFormat="0" applyFill="0" applyBorder="0" applyAlignment="0" applyProtection="0"/>
    <xf numFmtId="173" fontId="49" fillId="37" borderId="0" applyNumberFormat="0" applyFont="0" applyBorder="0" applyAlignment="0" applyProtection="0"/>
    <xf numFmtId="0" fontId="49" fillId="0" borderId="0" applyFill="0" applyBorder="0" applyProtection="0"/>
    <xf numFmtId="173" fontId="49" fillId="38" borderId="0" applyNumberFormat="0" applyFont="0" applyBorder="0" applyAlignment="0" applyProtection="0"/>
    <xf numFmtId="174" fontId="49" fillId="0" borderId="0" applyFill="0" applyBorder="0" applyAlignment="0" applyProtection="0"/>
    <xf numFmtId="0" fontId="59" fillId="0" borderId="0" applyNumberFormat="0" applyAlignment="0" applyProtection="0"/>
    <xf numFmtId="0" fontId="58" fillId="0" borderId="73" applyFill="0" applyProtection="0">
      <alignment horizontal="right" wrapText="1"/>
    </xf>
    <xf numFmtId="0" fontId="58" fillId="0" borderId="0" applyFill="0" applyProtection="0">
      <alignment wrapText="1"/>
    </xf>
    <xf numFmtId="173" fontId="60" fillId="0" borderId="74" applyNumberFormat="0" applyFill="0" applyAlignment="0" applyProtection="0"/>
    <xf numFmtId="0" fontId="61" fillId="0" borderId="0" applyAlignment="0" applyProtection="0"/>
    <xf numFmtId="0" fontId="60" fillId="0" borderId="75" applyNumberFormat="0" applyFill="0" applyAlignment="0" applyProtection="0"/>
    <xf numFmtId="0" fontId="15" fillId="0" borderId="0"/>
    <xf numFmtId="0" fontId="15" fillId="0" borderId="0"/>
    <xf numFmtId="0" fontId="62" fillId="0" borderId="67" applyNumberFormat="0" applyFill="0" applyAlignment="0" applyProtection="0"/>
    <xf numFmtId="0" fontId="63" fillId="0" borderId="76" applyNumberFormat="0" applyFill="0" applyAlignment="0" applyProtection="0"/>
    <xf numFmtId="0" fontId="64" fillId="0" borderId="64" applyNumberFormat="0" applyFill="0" applyAlignment="0" applyProtection="0"/>
    <xf numFmtId="0" fontId="65" fillId="8" borderId="65" applyNumberFormat="0" applyAlignment="0" applyProtection="0"/>
    <xf numFmtId="164" fontId="6" fillId="0" borderId="0" applyFont="0" applyFill="0" applyBorder="0" applyAlignment="0" applyProtection="0"/>
    <xf numFmtId="0" fontId="68" fillId="0" borderId="0"/>
    <xf numFmtId="166" fontId="68" fillId="0" borderId="0" applyFont="0" applyFill="0" applyBorder="0" applyAlignment="0" applyProtection="0"/>
    <xf numFmtId="0" fontId="42" fillId="0" borderId="0"/>
    <xf numFmtId="0" fontId="69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</cellStyleXfs>
  <cellXfs count="358">
    <xf numFmtId="0" fontId="0" fillId="0" borderId="0" xfId="0"/>
    <xf numFmtId="0" fontId="2" fillId="2" borderId="0" xfId="0" applyFont="1" applyFill="1"/>
    <xf numFmtId="0" fontId="3" fillId="2" borderId="0" xfId="0" applyFont="1" applyFill="1"/>
    <xf numFmtId="22" fontId="11" fillId="2" borderId="0" xfId="0" applyNumberFormat="1" applyFont="1" applyFill="1"/>
    <xf numFmtId="0" fontId="6" fillId="2" borderId="18" xfId="2" applyFont="1" applyFill="1" applyBorder="1" applyAlignment="1" applyProtection="1">
      <alignment horizontal="center" vertical="center"/>
      <protection hidden="1"/>
    </xf>
    <xf numFmtId="166" fontId="12" fillId="0" borderId="0" xfId="0" applyNumberFormat="1" applyFont="1" applyFill="1" applyAlignment="1">
      <alignment horizontal="center" vertical="center"/>
    </xf>
    <xf numFmtId="0" fontId="9" fillId="2" borderId="29" xfId="2" applyFont="1" applyFill="1" applyBorder="1" applyAlignment="1" applyProtection="1">
      <alignment horizontal="center" vertical="center"/>
      <protection hidden="1"/>
    </xf>
    <xf numFmtId="0" fontId="9" fillId="2" borderId="30" xfId="2" applyFont="1" applyFill="1" applyBorder="1" applyAlignment="1" applyProtection="1">
      <alignment horizontal="center" vertical="center"/>
      <protection hidden="1"/>
    </xf>
    <xf numFmtId="0" fontId="9" fillId="2" borderId="46" xfId="2" applyFont="1" applyFill="1" applyBorder="1" applyAlignment="1" applyProtection="1">
      <alignment horizontal="center" vertical="center"/>
      <protection hidden="1"/>
    </xf>
    <xf numFmtId="0" fontId="9" fillId="2" borderId="31" xfId="2" applyFont="1" applyFill="1" applyBorder="1" applyAlignment="1" applyProtection="1">
      <alignment horizontal="center" vertical="center"/>
      <protection hidden="1"/>
    </xf>
    <xf numFmtId="0" fontId="9" fillId="0" borderId="32" xfId="2" applyFont="1" applyFill="1" applyBorder="1" applyAlignment="1" applyProtection="1">
      <alignment horizontal="center" vertical="center"/>
      <protection hidden="1"/>
    </xf>
    <xf numFmtId="0" fontId="9" fillId="0" borderId="47" xfId="2" applyFont="1" applyFill="1" applyBorder="1" applyAlignment="1" applyProtection="1">
      <alignment horizontal="center" vertical="center"/>
      <protection hidden="1"/>
    </xf>
    <xf numFmtId="0" fontId="6" fillId="2" borderId="41" xfId="2" applyFont="1" applyFill="1" applyBorder="1" applyAlignment="1" applyProtection="1">
      <alignment horizontal="center" vertical="center"/>
      <protection hidden="1"/>
    </xf>
    <xf numFmtId="0" fontId="6" fillId="2" borderId="39" xfId="2" applyFont="1" applyFill="1" applyBorder="1" applyAlignment="1" applyProtection="1">
      <alignment horizontal="left" vertical="center"/>
      <protection hidden="1"/>
    </xf>
    <xf numFmtId="0" fontId="6" fillId="2" borderId="42" xfId="2" applyFont="1" applyFill="1" applyBorder="1" applyAlignment="1" applyProtection="1">
      <alignment horizontal="center" vertical="center"/>
      <protection hidden="1"/>
    </xf>
    <xf numFmtId="0" fontId="6" fillId="2" borderId="22" xfId="2" applyFont="1" applyFill="1" applyBorder="1" applyAlignment="1" applyProtection="1">
      <alignment horizontal="left" vertical="center"/>
      <protection hidden="1"/>
    </xf>
    <xf numFmtId="0" fontId="6" fillId="2" borderId="44" xfId="2" applyFont="1" applyFill="1" applyBorder="1" applyAlignment="1" applyProtection="1">
      <alignment horizontal="center" vertical="center"/>
      <protection hidden="1"/>
    </xf>
    <xf numFmtId="0" fontId="9" fillId="2" borderId="22" xfId="2" applyFont="1" applyFill="1" applyBorder="1" applyAlignment="1" applyProtection="1">
      <alignment horizontal="left" vertical="center"/>
      <protection hidden="1"/>
    </xf>
    <xf numFmtId="0" fontId="6" fillId="2" borderId="22" xfId="2" applyFont="1" applyFill="1" applyBorder="1" applyAlignment="1" applyProtection="1">
      <alignment horizontal="center" vertical="center"/>
      <protection hidden="1"/>
    </xf>
    <xf numFmtId="0" fontId="9" fillId="2" borderId="44" xfId="2" applyFont="1" applyFill="1" applyBorder="1" applyAlignment="1" applyProtection="1">
      <alignment horizontal="center" vertical="center"/>
      <protection hidden="1"/>
    </xf>
    <xf numFmtId="0" fontId="6" fillId="2" borderId="29" xfId="2" applyFont="1" applyFill="1" applyBorder="1" applyAlignment="1" applyProtection="1">
      <alignment horizontal="center" vertical="center"/>
      <protection hidden="1"/>
    </xf>
    <xf numFmtId="0" fontId="6" fillId="2" borderId="30" xfId="2" applyFont="1" applyFill="1" applyBorder="1" applyAlignment="1" applyProtection="1">
      <alignment horizontal="left" vertical="center"/>
      <protection hidden="1"/>
    </xf>
    <xf numFmtId="0" fontId="6" fillId="2" borderId="27" xfId="2" applyFont="1" applyFill="1" applyBorder="1" applyAlignment="1" applyProtection="1">
      <alignment horizontal="center" vertical="center"/>
      <protection hidden="1"/>
    </xf>
    <xf numFmtId="0" fontId="9" fillId="2" borderId="24" xfId="2" applyFont="1" applyFill="1" applyBorder="1" applyAlignment="1" applyProtection="1">
      <alignment horizontal="center" vertical="center"/>
      <protection hidden="1"/>
    </xf>
    <xf numFmtId="0" fontId="9" fillId="2" borderId="26" xfId="2" applyFont="1" applyFill="1" applyBorder="1" applyAlignment="1" applyProtection="1">
      <alignment horizontal="center" vertical="center"/>
      <protection hidden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44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6" fillId="2" borderId="39" xfId="0" applyFont="1" applyFill="1" applyBorder="1" applyAlignment="1">
      <alignment vertical="center" wrapText="1"/>
    </xf>
    <xf numFmtId="0" fontId="6" fillId="2" borderId="42" xfId="0" applyFont="1" applyFill="1" applyBorder="1" applyAlignment="1">
      <alignment horizontal="center" vertical="center" wrapText="1"/>
    </xf>
    <xf numFmtId="0" fontId="6" fillId="2" borderId="44" xfId="0" applyFont="1" applyFill="1" applyBorder="1" applyAlignment="1">
      <alignment vertical="center" wrapText="1"/>
    </xf>
    <xf numFmtId="0" fontId="6" fillId="2" borderId="44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/>
    </xf>
    <xf numFmtId="0" fontId="6" fillId="2" borderId="33" xfId="2" applyFont="1" applyFill="1" applyBorder="1" applyAlignment="1" applyProtection="1">
      <alignment horizontal="center" vertical="center"/>
      <protection hidden="1"/>
    </xf>
    <xf numFmtId="0" fontId="9" fillId="2" borderId="34" xfId="2" applyFont="1" applyFill="1" applyBorder="1" applyAlignment="1" applyProtection="1">
      <alignment horizontal="center" vertical="center"/>
      <protection hidden="1"/>
    </xf>
    <xf numFmtId="0" fontId="9" fillId="2" borderId="35" xfId="2" applyFont="1" applyFill="1" applyBorder="1" applyAlignment="1" applyProtection="1">
      <alignment horizontal="center" vertical="center"/>
      <protection hidden="1"/>
    </xf>
    <xf numFmtId="0" fontId="5" fillId="2" borderId="42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6" fillId="2" borderId="42" xfId="0" applyFont="1" applyFill="1" applyBorder="1" applyAlignment="1">
      <alignment vertical="center" wrapText="1"/>
    </xf>
    <xf numFmtId="0" fontId="5" fillId="2" borderId="80" xfId="0" applyFont="1" applyFill="1" applyBorder="1" applyAlignment="1">
      <alignment horizontal="center" vertical="center" wrapText="1"/>
    </xf>
    <xf numFmtId="0" fontId="6" fillId="2" borderId="80" xfId="0" applyFont="1" applyFill="1" applyBorder="1" applyAlignment="1">
      <alignment vertical="center" wrapText="1"/>
    </xf>
    <xf numFmtId="0" fontId="6" fillId="2" borderId="80" xfId="0" applyFont="1" applyFill="1" applyBorder="1" applyAlignment="1">
      <alignment horizontal="center" vertical="center" wrapText="1"/>
    </xf>
    <xf numFmtId="0" fontId="0" fillId="39" borderId="0" xfId="0" applyFill="1"/>
    <xf numFmtId="0" fontId="3" fillId="39" borderId="0" xfId="239" applyFont="1" applyFill="1"/>
    <xf numFmtId="0" fontId="12" fillId="2" borderId="0" xfId="0" applyFont="1" applyFill="1" applyAlignment="1">
      <alignment horizontal="center" vertical="center"/>
    </xf>
    <xf numFmtId="167" fontId="0" fillId="39" borderId="0" xfId="0" applyNumberFormat="1" applyFill="1"/>
    <xf numFmtId="2" fontId="3" fillId="39" borderId="0" xfId="239" applyNumberFormat="1" applyFont="1" applyFill="1"/>
    <xf numFmtId="2" fontId="0" fillId="39" borderId="0" xfId="0" applyNumberFormat="1" applyFill="1"/>
    <xf numFmtId="0" fontId="5" fillId="2" borderId="11" xfId="2" applyFont="1" applyFill="1" applyBorder="1" applyAlignment="1" applyProtection="1">
      <alignment horizontal="center" vertical="center"/>
      <protection hidden="1"/>
    </xf>
    <xf numFmtId="0" fontId="5" fillId="2" borderId="12" xfId="2" applyFont="1" applyFill="1" applyBorder="1" applyAlignment="1" applyProtection="1">
      <alignment horizontal="center" vertical="center" wrapText="1"/>
      <protection hidden="1"/>
    </xf>
    <xf numFmtId="0" fontId="5" fillId="2" borderId="42" xfId="2" applyFont="1" applyFill="1" applyBorder="1" applyAlignment="1" applyProtection="1">
      <alignment horizontal="center" vertical="center" wrapText="1"/>
      <protection hidden="1"/>
    </xf>
    <xf numFmtId="3" fontId="5" fillId="0" borderId="13" xfId="0" applyNumberFormat="1" applyFont="1" applyFill="1" applyBorder="1" applyAlignment="1">
      <alignment horizontal="center" vertical="center" wrapText="1"/>
    </xf>
    <xf numFmtId="3" fontId="5" fillId="0" borderId="20" xfId="0" applyNumberFormat="1" applyFont="1" applyFill="1" applyBorder="1" applyAlignment="1">
      <alignment horizontal="center" vertical="center" wrapText="1"/>
    </xf>
    <xf numFmtId="3" fontId="5" fillId="0" borderId="37" xfId="0" applyNumberFormat="1" applyFont="1" applyFill="1" applyBorder="1" applyAlignment="1">
      <alignment horizontal="center" vertical="center" wrapText="1"/>
    </xf>
    <xf numFmtId="0" fontId="5" fillId="2" borderId="18" xfId="2" applyFont="1" applyFill="1" applyBorder="1" applyAlignment="1" applyProtection="1">
      <alignment horizontal="center" vertical="center" wrapText="1"/>
      <protection hidden="1"/>
    </xf>
    <xf numFmtId="3" fontId="8" fillId="2" borderId="30" xfId="0" applyNumberFormat="1" applyFont="1" applyFill="1" applyBorder="1" applyAlignment="1">
      <alignment horizontal="center" vertical="center" wrapText="1"/>
    </xf>
    <xf numFmtId="3" fontId="8" fillId="2" borderId="39" xfId="0" applyNumberFormat="1" applyFont="1" applyFill="1" applyBorder="1" applyAlignment="1">
      <alignment horizontal="center" vertical="center" wrapText="1"/>
    </xf>
    <xf numFmtId="3" fontId="6" fillId="2" borderId="31" xfId="0" applyNumberFormat="1" applyFont="1" applyFill="1" applyBorder="1" applyAlignment="1">
      <alignment horizontal="center" vertical="center" wrapText="1"/>
    </xf>
    <xf numFmtId="3" fontId="6" fillId="2" borderId="40" xfId="0" applyNumberFormat="1" applyFont="1" applyFill="1" applyBorder="1" applyAlignment="1">
      <alignment horizontal="center" vertical="center" wrapText="1"/>
    </xf>
    <xf numFmtId="3" fontId="6" fillId="2" borderId="32" xfId="0" applyNumberFormat="1" applyFont="1" applyFill="1" applyBorder="1" applyAlignment="1">
      <alignment horizontal="center" vertical="center" wrapText="1"/>
    </xf>
    <xf numFmtId="3" fontId="6" fillId="2" borderId="38" xfId="0" applyNumberFormat="1" applyFont="1" applyFill="1" applyBorder="1" applyAlignment="1">
      <alignment horizontal="center" vertical="center" wrapText="1"/>
    </xf>
    <xf numFmtId="3" fontId="8" fillId="2" borderId="22" xfId="0" applyNumberFormat="1" applyFont="1" applyFill="1" applyBorder="1" applyAlignment="1">
      <alignment horizontal="center" vertical="center" wrapText="1"/>
    </xf>
    <xf numFmtId="3" fontId="8" fillId="2" borderId="44" xfId="0" applyNumberFormat="1" applyFont="1" applyFill="1" applyBorder="1" applyAlignment="1">
      <alignment horizontal="center" vertical="center" wrapText="1"/>
    </xf>
    <xf numFmtId="0" fontId="5" fillId="2" borderId="9" xfId="2" applyFont="1" applyFill="1" applyBorder="1" applyAlignment="1" applyProtection="1">
      <alignment horizontal="center" vertical="center"/>
      <protection hidden="1"/>
    </xf>
    <xf numFmtId="0" fontId="5" fillId="2" borderId="18" xfId="2" applyFont="1" applyFill="1" applyBorder="1" applyAlignment="1" applyProtection="1">
      <alignment horizontal="center" vertical="center"/>
      <protection hidden="1"/>
    </xf>
    <xf numFmtId="0" fontId="5" fillId="2" borderId="7" xfId="2" applyFont="1" applyFill="1" applyBorder="1" applyAlignment="1" applyProtection="1">
      <alignment horizontal="center" vertical="center"/>
      <protection hidden="1"/>
    </xf>
    <xf numFmtId="0" fontId="5" fillId="2" borderId="11" xfId="2" applyFont="1" applyFill="1" applyBorder="1" applyAlignment="1" applyProtection="1">
      <alignment horizontal="center" vertical="center"/>
      <protection hidden="1"/>
    </xf>
    <xf numFmtId="0" fontId="5" fillId="2" borderId="39" xfId="2" applyFont="1" applyFill="1" applyBorder="1" applyAlignment="1" applyProtection="1">
      <alignment horizontal="center" vertical="center"/>
      <protection hidden="1"/>
    </xf>
    <xf numFmtId="0" fontId="5" fillId="2" borderId="8" xfId="2" applyFont="1" applyFill="1" applyBorder="1" applyAlignment="1" applyProtection="1">
      <alignment horizontal="center" vertical="center" wrapText="1"/>
      <protection hidden="1"/>
    </xf>
    <xf numFmtId="0" fontId="5" fillId="2" borderId="12" xfId="2" applyFont="1" applyFill="1" applyBorder="1" applyAlignment="1" applyProtection="1">
      <alignment horizontal="center" vertical="center" wrapText="1"/>
      <protection hidden="1"/>
    </xf>
    <xf numFmtId="0" fontId="5" fillId="2" borderId="42" xfId="2" applyFont="1" applyFill="1" applyBorder="1" applyAlignment="1" applyProtection="1">
      <alignment horizontal="center" vertical="center" wrapText="1"/>
      <protection hidden="1"/>
    </xf>
    <xf numFmtId="3" fontId="7" fillId="2" borderId="3" xfId="0" applyNumberFormat="1" applyFont="1" applyFill="1" applyBorder="1" applyAlignment="1">
      <alignment horizontal="center"/>
    </xf>
    <xf numFmtId="3" fontId="7" fillId="2" borderId="4" xfId="0" applyNumberFormat="1" applyFont="1" applyFill="1" applyBorder="1" applyAlignment="1">
      <alignment horizontal="center"/>
    </xf>
    <xf numFmtId="3" fontId="7" fillId="2" borderId="5" xfId="0" applyNumberFormat="1" applyFont="1" applyFill="1" applyBorder="1" applyAlignment="1">
      <alignment horizontal="center"/>
    </xf>
    <xf numFmtId="3" fontId="7" fillId="2" borderId="56" xfId="0" applyNumberFormat="1" applyFont="1" applyFill="1" applyBorder="1" applyAlignment="1">
      <alignment horizontal="center"/>
    </xf>
    <xf numFmtId="0" fontId="6" fillId="2" borderId="0" xfId="0" applyFont="1" applyFill="1"/>
    <xf numFmtId="0" fontId="6" fillId="2" borderId="0" xfId="0" applyFont="1" applyFill="1" applyAlignment="1">
      <alignment horizontal="center" vertical="center"/>
    </xf>
    <xf numFmtId="166" fontId="6" fillId="2" borderId="0" xfId="0" applyNumberFormat="1" applyFont="1" applyFill="1"/>
    <xf numFmtId="0" fontId="71" fillId="2" borderId="0" xfId="0" applyFont="1" applyFill="1"/>
    <xf numFmtId="166" fontId="13" fillId="2" borderId="0" xfId="0" applyNumberFormat="1" applyFont="1" applyFill="1"/>
    <xf numFmtId="166" fontId="71" fillId="2" borderId="0" xfId="0" applyNumberFormat="1" applyFont="1" applyFill="1"/>
    <xf numFmtId="0" fontId="5" fillId="2" borderId="9" xfId="0" applyFont="1" applyFill="1" applyBorder="1" applyAlignment="1">
      <alignment horizontal="center" vertical="center"/>
    </xf>
    <xf numFmtId="0" fontId="5" fillId="2" borderId="14" xfId="0" applyFont="1" applyFill="1" applyBorder="1"/>
    <xf numFmtId="0" fontId="5" fillId="2" borderId="17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11" xfId="0" applyFont="1" applyFill="1" applyBorder="1"/>
    <xf numFmtId="0" fontId="5" fillId="2" borderId="12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24" xfId="0" applyFont="1" applyFill="1" applyBorder="1"/>
    <xf numFmtId="0" fontId="5" fillId="2" borderId="26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166" fontId="5" fillId="2" borderId="0" xfId="0" applyNumberFormat="1" applyFont="1" applyFill="1" applyBorder="1"/>
    <xf numFmtId="167" fontId="5" fillId="2" borderId="0" xfId="0" applyNumberFormat="1" applyFont="1" applyFill="1" applyBorder="1"/>
    <xf numFmtId="0" fontId="5" fillId="2" borderId="49" xfId="0" applyFont="1" applyFill="1" applyBorder="1" applyAlignment="1">
      <alignment horizontal="center" vertical="center"/>
    </xf>
    <xf numFmtId="0" fontId="5" fillId="2" borderId="50" xfId="0" applyFont="1" applyFill="1" applyBorder="1"/>
    <xf numFmtId="0" fontId="6" fillId="2" borderId="5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7" xfId="0" applyFont="1" applyFill="1" applyBorder="1"/>
    <xf numFmtId="0" fontId="6" fillId="2" borderId="8" xfId="0" applyFont="1" applyFill="1" applyBorder="1" applyAlignment="1">
      <alignment horizontal="center" vertical="center"/>
    </xf>
    <xf numFmtId="0" fontId="5" fillId="2" borderId="53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5" fillId="2" borderId="57" xfId="0" applyFont="1" applyFill="1" applyBorder="1" applyAlignment="1">
      <alignment horizontal="center" vertical="center"/>
    </xf>
    <xf numFmtId="0" fontId="6" fillId="2" borderId="42" xfId="0" applyFont="1" applyFill="1" applyBorder="1" applyAlignment="1">
      <alignment horizontal="center" vertical="center"/>
    </xf>
    <xf numFmtId="0" fontId="5" fillId="2" borderId="54" xfId="0" applyFont="1" applyFill="1" applyBorder="1" applyAlignment="1">
      <alignment horizontal="center" vertical="center"/>
    </xf>
    <xf numFmtId="0" fontId="6" fillId="2" borderId="44" xfId="0" applyFont="1" applyFill="1" applyBorder="1" applyAlignment="1">
      <alignment horizontal="center" vertical="center"/>
    </xf>
    <xf numFmtId="0" fontId="5" fillId="2" borderId="58" xfId="0" applyFont="1" applyFill="1" applyBorder="1" applyAlignment="1">
      <alignment horizontal="center" vertical="center"/>
    </xf>
    <xf numFmtId="0" fontId="6" fillId="2" borderId="80" xfId="0" applyFont="1" applyFill="1" applyBorder="1" applyAlignment="1">
      <alignment horizontal="center" vertical="center"/>
    </xf>
    <xf numFmtId="0" fontId="5" fillId="2" borderId="55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7" xfId="0" applyFont="1" applyFill="1" applyBorder="1"/>
    <xf numFmtId="0" fontId="6" fillId="2" borderId="12" xfId="0" applyFont="1" applyFill="1" applyBorder="1"/>
    <xf numFmtId="0" fontId="6" fillId="2" borderId="12" xfId="0" applyFont="1" applyFill="1" applyBorder="1" applyAlignment="1">
      <alignment horizontal="center" vertical="center"/>
    </xf>
    <xf numFmtId="0" fontId="6" fillId="2" borderId="26" xfId="0" applyFont="1" applyFill="1" applyBorder="1"/>
    <xf numFmtId="0" fontId="6" fillId="2" borderId="0" xfId="0" applyFont="1" applyFill="1" applyBorder="1"/>
    <xf numFmtId="0" fontId="6" fillId="2" borderId="0" xfId="0" applyFont="1" applyFill="1" applyBorder="1" applyAlignment="1">
      <alignment horizontal="center" vertical="center"/>
    </xf>
    <xf numFmtId="177" fontId="6" fillId="2" borderId="0" xfId="0" applyNumberFormat="1" applyFont="1" applyFill="1"/>
    <xf numFmtId="175" fontId="6" fillId="2" borderId="0" xfId="0" applyNumberFormat="1" applyFont="1" applyFill="1" applyBorder="1"/>
    <xf numFmtId="0" fontId="5" fillId="2" borderId="41" xfId="0" applyFont="1" applyFill="1" applyBorder="1" applyAlignment="1">
      <alignment horizontal="center" vertical="center"/>
    </xf>
    <xf numFmtId="0" fontId="5" fillId="2" borderId="39" xfId="0" applyFont="1" applyFill="1" applyBorder="1"/>
    <xf numFmtId="0" fontId="5" fillId="2" borderId="18" xfId="0" applyFont="1" applyFill="1" applyBorder="1" applyAlignment="1">
      <alignment horizontal="center" vertical="center"/>
    </xf>
    <xf numFmtId="0" fontId="5" fillId="2" borderId="22" xfId="0" applyFont="1" applyFill="1" applyBorder="1"/>
    <xf numFmtId="0" fontId="5" fillId="2" borderId="29" xfId="0" applyFont="1" applyFill="1" applyBorder="1" applyAlignment="1">
      <alignment horizontal="center" vertical="center"/>
    </xf>
    <xf numFmtId="0" fontId="5" fillId="2" borderId="30" xfId="0" applyFont="1" applyFill="1" applyBorder="1"/>
    <xf numFmtId="0" fontId="6" fillId="2" borderId="41" xfId="0" applyFont="1" applyFill="1" applyBorder="1" applyAlignment="1">
      <alignment horizontal="center" vertical="center"/>
    </xf>
    <xf numFmtId="175" fontId="6" fillId="2" borderId="39" xfId="0" applyNumberFormat="1" applyFont="1" applyFill="1" applyBorder="1"/>
    <xf numFmtId="0" fontId="6" fillId="2" borderId="18" xfId="0" applyFont="1" applyFill="1" applyBorder="1" applyAlignment="1">
      <alignment horizontal="center" vertical="center"/>
    </xf>
    <xf numFmtId="175" fontId="6" fillId="2" borderId="22" xfId="0" applyNumberFormat="1" applyFont="1" applyFill="1" applyBorder="1"/>
    <xf numFmtId="0" fontId="6" fillId="2" borderId="29" xfId="0" applyFont="1" applyFill="1" applyBorder="1" applyAlignment="1">
      <alignment horizontal="center" vertical="center"/>
    </xf>
    <xf numFmtId="175" fontId="6" fillId="2" borderId="30" xfId="0" applyNumberFormat="1" applyFont="1" applyFill="1" applyBorder="1"/>
    <xf numFmtId="0" fontId="6" fillId="2" borderId="27" xfId="0" applyFont="1" applyFill="1" applyBorder="1" applyAlignment="1">
      <alignment horizontal="center" vertical="center"/>
    </xf>
    <xf numFmtId="175" fontId="6" fillId="2" borderId="24" xfId="0" applyNumberFormat="1" applyFont="1" applyFill="1" applyBorder="1"/>
    <xf numFmtId="175" fontId="6" fillId="2" borderId="10" xfId="0" applyNumberFormat="1" applyFont="1" applyFill="1" applyBorder="1"/>
    <xf numFmtId="175" fontId="6" fillId="2" borderId="0" xfId="0" applyNumberFormat="1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4" xfId="0" applyFont="1" applyFill="1" applyBorder="1"/>
    <xf numFmtId="0" fontId="6" fillId="2" borderId="39" xfId="0" applyFont="1" applyFill="1" applyBorder="1"/>
    <xf numFmtId="0" fontId="6" fillId="2" borderId="22" xfId="0" applyFont="1" applyFill="1" applyBorder="1"/>
    <xf numFmtId="0" fontId="6" fillId="2" borderId="30" xfId="0" applyFont="1" applyFill="1" applyBorder="1"/>
    <xf numFmtId="0" fontId="6" fillId="2" borderId="24" xfId="0" applyFont="1" applyFill="1" applyBorder="1"/>
    <xf numFmtId="0" fontId="6" fillId="2" borderId="49" xfId="2" applyFont="1" applyFill="1" applyBorder="1" applyAlignment="1" applyProtection="1">
      <alignment horizontal="center" vertical="center"/>
      <protection hidden="1"/>
    </xf>
    <xf numFmtId="0" fontId="5" fillId="2" borderId="50" xfId="2" applyFont="1" applyFill="1" applyBorder="1" applyAlignment="1" applyProtection="1">
      <alignment horizontal="center" vertical="center"/>
      <protection hidden="1"/>
    </xf>
    <xf numFmtId="0" fontId="9" fillId="2" borderId="51" xfId="2" applyFont="1" applyFill="1" applyBorder="1" applyAlignment="1" applyProtection="1">
      <alignment horizontal="center" vertical="center"/>
      <protection hidden="1"/>
    </xf>
    <xf numFmtId="0" fontId="6" fillId="2" borderId="50" xfId="2" applyFont="1" applyFill="1" applyBorder="1" applyAlignment="1" applyProtection="1">
      <alignment horizontal="center" vertical="center"/>
      <protection hidden="1"/>
    </xf>
    <xf numFmtId="0" fontId="6" fillId="2" borderId="52" xfId="2" applyFont="1" applyFill="1" applyBorder="1" applyAlignment="1" applyProtection="1">
      <alignment horizontal="center" vertical="center"/>
      <protection hidden="1"/>
    </xf>
    <xf numFmtId="0" fontId="6" fillId="2" borderId="2" xfId="2" applyFont="1" applyFill="1" applyBorder="1" applyAlignment="1" applyProtection="1">
      <alignment horizontal="center" vertical="center"/>
      <protection hidden="1"/>
    </xf>
    <xf numFmtId="0" fontId="70" fillId="2" borderId="0" xfId="0" applyFont="1" applyFill="1"/>
    <xf numFmtId="0" fontId="6" fillId="2" borderId="21" xfId="2" applyFont="1" applyFill="1" applyBorder="1" applyAlignment="1" applyProtection="1">
      <alignment horizontal="center" vertical="center"/>
      <protection hidden="1"/>
    </xf>
    <xf numFmtId="0" fontId="9" fillId="2" borderId="12" xfId="2" applyFont="1" applyFill="1" applyBorder="1" applyAlignment="1" applyProtection="1">
      <alignment horizontal="center" vertical="center"/>
      <protection hidden="1"/>
    </xf>
    <xf numFmtId="166" fontId="6" fillId="2" borderId="21" xfId="2" applyNumberFormat="1" applyFont="1" applyFill="1" applyBorder="1" applyAlignment="1" applyProtection="1">
      <alignment horizontal="center" vertical="center"/>
      <protection hidden="1"/>
    </xf>
    <xf numFmtId="166" fontId="6" fillId="2" borderId="11" xfId="2" applyNumberFormat="1" applyFont="1" applyFill="1" applyBorder="1" applyAlignment="1" applyProtection="1">
      <alignment horizontal="center" vertical="center"/>
      <protection hidden="1"/>
    </xf>
    <xf numFmtId="0" fontId="6" fillId="2" borderId="23" xfId="2" applyFont="1" applyFill="1" applyBorder="1" applyAlignment="1" applyProtection="1">
      <alignment horizontal="center" vertical="center"/>
      <protection hidden="1"/>
    </xf>
    <xf numFmtId="0" fontId="6" fillId="2" borderId="11" xfId="2" applyFont="1" applyFill="1" applyBorder="1" applyAlignment="1" applyProtection="1">
      <alignment horizontal="center" vertical="center"/>
      <protection hidden="1"/>
    </xf>
    <xf numFmtId="0" fontId="6" fillId="2" borderId="19" xfId="2" applyFont="1" applyFill="1" applyBorder="1" applyAlignment="1" applyProtection="1">
      <alignment horizontal="center" vertical="center"/>
      <protection hidden="1"/>
    </xf>
    <xf numFmtId="166" fontId="6" fillId="2" borderId="41" xfId="1" applyNumberFormat="1" applyFont="1" applyFill="1" applyBorder="1" applyAlignment="1" applyProtection="1">
      <alignment horizontal="center" vertical="center"/>
      <protection hidden="1"/>
    </xf>
    <xf numFmtId="166" fontId="6" fillId="2" borderId="39" xfId="1" applyNumberFormat="1" applyFont="1" applyFill="1" applyBorder="1" applyAlignment="1" applyProtection="1">
      <alignment horizontal="center" vertical="center"/>
      <protection hidden="1"/>
    </xf>
    <xf numFmtId="166" fontId="6" fillId="2" borderId="40" xfId="1" applyNumberFormat="1" applyFont="1" applyFill="1" applyBorder="1" applyAlignment="1" applyProtection="1">
      <alignment horizontal="center" vertical="center"/>
      <protection hidden="1"/>
    </xf>
    <xf numFmtId="0" fontId="5" fillId="2" borderId="77" xfId="2" applyFont="1" applyFill="1" applyBorder="1" applyAlignment="1" applyProtection="1">
      <alignment horizontal="center" vertical="center"/>
      <protection hidden="1"/>
    </xf>
    <xf numFmtId="166" fontId="6" fillId="2" borderId="57" xfId="1" applyNumberFormat="1" applyFont="1" applyFill="1" applyBorder="1" applyAlignment="1" applyProtection="1">
      <alignment horizontal="center" vertical="center"/>
      <protection hidden="1"/>
    </xf>
    <xf numFmtId="166" fontId="6" fillId="2" borderId="54" xfId="1" applyNumberFormat="1" applyFont="1" applyFill="1" applyBorder="1" applyAlignment="1" applyProtection="1">
      <alignment horizontal="center" vertical="center"/>
      <protection hidden="1"/>
    </xf>
    <xf numFmtId="166" fontId="6" fillId="2" borderId="22" xfId="1" applyNumberFormat="1" applyFont="1" applyFill="1" applyBorder="1" applyAlignment="1" applyProtection="1">
      <alignment horizontal="center" vertical="center"/>
      <protection hidden="1"/>
    </xf>
    <xf numFmtId="175" fontId="6" fillId="2" borderId="22" xfId="1" applyNumberFormat="1" applyFont="1" applyFill="1" applyBorder="1" applyAlignment="1" applyProtection="1">
      <alignment horizontal="center" vertical="center"/>
      <protection hidden="1"/>
    </xf>
    <xf numFmtId="166" fontId="6" fillId="2" borderId="43" xfId="1" applyNumberFormat="1" applyFont="1" applyFill="1" applyBorder="1" applyAlignment="1" applyProtection="1">
      <alignment horizontal="center" vertical="center"/>
      <protection hidden="1"/>
    </xf>
    <xf numFmtId="166" fontId="6" fillId="2" borderId="18" xfId="1" applyNumberFormat="1" applyFont="1" applyFill="1" applyBorder="1" applyAlignment="1" applyProtection="1">
      <alignment horizontal="center" vertical="center"/>
      <protection hidden="1"/>
    </xf>
    <xf numFmtId="0" fontId="5" fillId="2" borderId="45" xfId="2" applyFont="1" applyFill="1" applyBorder="1" applyAlignment="1" applyProtection="1">
      <alignment horizontal="center" vertical="center"/>
      <protection hidden="1"/>
    </xf>
    <xf numFmtId="176" fontId="6" fillId="2" borderId="22" xfId="1" applyNumberFormat="1" applyFont="1" applyFill="1" applyBorder="1" applyAlignment="1" applyProtection="1">
      <alignment horizontal="center" vertical="center"/>
      <protection hidden="1"/>
    </xf>
    <xf numFmtId="175" fontId="6" fillId="2" borderId="18" xfId="1" applyNumberFormat="1" applyFont="1" applyFill="1" applyBorder="1" applyAlignment="1" applyProtection="1">
      <alignment horizontal="center" vertical="center"/>
      <protection hidden="1"/>
    </xf>
    <xf numFmtId="175" fontId="6" fillId="2" borderId="43" xfId="1" applyNumberFormat="1" applyFont="1" applyFill="1" applyBorder="1" applyAlignment="1" applyProtection="1">
      <alignment horizontal="center" vertical="center"/>
      <protection hidden="1"/>
    </xf>
    <xf numFmtId="10" fontId="6" fillId="2" borderId="43" xfId="1" applyNumberFormat="1" applyFont="1" applyFill="1" applyBorder="1" applyAlignment="1" applyProtection="1">
      <alignment horizontal="center" vertical="center"/>
      <protection hidden="1"/>
    </xf>
    <xf numFmtId="10" fontId="6" fillId="2" borderId="54" xfId="1" applyNumberFormat="1" applyFont="1" applyFill="1" applyBorder="1" applyAlignment="1" applyProtection="1">
      <alignment horizontal="center" vertical="center"/>
      <protection hidden="1"/>
    </xf>
    <xf numFmtId="10" fontId="6" fillId="2" borderId="22" xfId="1" applyNumberFormat="1" applyFont="1" applyFill="1" applyBorder="1" applyAlignment="1" applyProtection="1">
      <alignment horizontal="center" vertical="center"/>
      <protection hidden="1"/>
    </xf>
    <xf numFmtId="10" fontId="6" fillId="2" borderId="18" xfId="1" applyNumberFormat="1" applyFont="1" applyFill="1" applyBorder="1" applyAlignment="1" applyProtection="1">
      <alignment horizontal="center" vertical="center"/>
      <protection hidden="1"/>
    </xf>
    <xf numFmtId="175" fontId="6" fillId="2" borderId="58" xfId="1" applyNumberFormat="1" applyFont="1" applyFill="1" applyBorder="1" applyAlignment="1" applyProtection="1">
      <alignment horizontal="center" vertical="center"/>
      <protection hidden="1"/>
    </xf>
    <xf numFmtId="166" fontId="6" fillId="2" borderId="30" xfId="1" applyNumberFormat="1" applyFont="1" applyFill="1" applyBorder="1" applyAlignment="1" applyProtection="1">
      <alignment horizontal="center" vertical="center"/>
      <protection hidden="1"/>
    </xf>
    <xf numFmtId="10" fontId="6" fillId="2" borderId="30" xfId="1" applyNumberFormat="1" applyFont="1" applyFill="1" applyBorder="1" applyAlignment="1" applyProtection="1">
      <alignment horizontal="center" vertical="center"/>
      <protection hidden="1"/>
    </xf>
    <xf numFmtId="166" fontId="6" fillId="2" borderId="31" xfId="1" applyNumberFormat="1" applyFont="1" applyFill="1" applyBorder="1" applyAlignment="1" applyProtection="1">
      <alignment horizontal="center" vertical="center"/>
      <protection hidden="1"/>
    </xf>
    <xf numFmtId="175" fontId="6" fillId="2" borderId="29" xfId="1" applyNumberFormat="1" applyFont="1" applyFill="1" applyBorder="1" applyAlignment="1" applyProtection="1">
      <alignment horizontal="center" vertical="center"/>
      <protection hidden="1"/>
    </xf>
    <xf numFmtId="0" fontId="5" fillId="2" borderId="78" xfId="2" applyFont="1" applyFill="1" applyBorder="1" applyAlignment="1" applyProtection="1">
      <alignment horizontal="center" vertical="center"/>
      <protection hidden="1"/>
    </xf>
    <xf numFmtId="175" fontId="6" fillId="2" borderId="40" xfId="1" applyNumberFormat="1" applyFont="1" applyFill="1" applyBorder="1" applyAlignment="1" applyProtection="1">
      <alignment horizontal="center" vertical="center"/>
      <protection hidden="1"/>
    </xf>
    <xf numFmtId="166" fontId="6" fillId="2" borderId="58" xfId="1" applyNumberFormat="1" applyFont="1" applyFill="1" applyBorder="1" applyAlignment="1" applyProtection="1">
      <alignment horizontal="center" vertical="center"/>
      <protection hidden="1"/>
    </xf>
    <xf numFmtId="175" fontId="6" fillId="2" borderId="30" xfId="1" applyNumberFormat="1" applyFont="1" applyFill="1" applyBorder="1" applyAlignment="1" applyProtection="1">
      <alignment horizontal="center" vertical="center"/>
      <protection hidden="1"/>
    </xf>
    <xf numFmtId="175" fontId="6" fillId="2" borderId="23" xfId="1" applyNumberFormat="1" applyFont="1" applyFill="1" applyBorder="1" applyAlignment="1" applyProtection="1">
      <alignment horizontal="center" vertical="center"/>
      <protection hidden="1"/>
    </xf>
    <xf numFmtId="166" fontId="6" fillId="2" borderId="55" xfId="1" applyNumberFormat="1" applyFont="1" applyFill="1" applyBorder="1" applyAlignment="1" applyProtection="1">
      <alignment horizontal="center" vertical="center"/>
      <protection hidden="1"/>
    </xf>
    <xf numFmtId="166" fontId="6" fillId="2" borderId="24" xfId="1" applyNumberFormat="1" applyFont="1" applyFill="1" applyBorder="1" applyAlignment="1" applyProtection="1">
      <alignment horizontal="center" vertical="center"/>
      <protection hidden="1"/>
    </xf>
    <xf numFmtId="166" fontId="6" fillId="2" borderId="25" xfId="1" applyNumberFormat="1" applyFont="1" applyFill="1" applyBorder="1" applyAlignment="1" applyProtection="1">
      <alignment horizontal="center" vertical="center"/>
      <protection hidden="1"/>
    </xf>
    <xf numFmtId="166" fontId="6" fillId="2" borderId="27" xfId="1" applyNumberFormat="1" applyFont="1" applyFill="1" applyBorder="1" applyAlignment="1" applyProtection="1">
      <alignment horizontal="center" vertical="center"/>
      <protection hidden="1"/>
    </xf>
    <xf numFmtId="0" fontId="5" fillId="2" borderId="79" xfId="2" applyFont="1" applyFill="1" applyBorder="1" applyAlignment="1" applyProtection="1">
      <alignment horizontal="center" vertical="center"/>
      <protection hidden="1"/>
    </xf>
    <xf numFmtId="166" fontId="6" fillId="2" borderId="48" xfId="1" applyNumberFormat="1" applyFont="1" applyFill="1" applyBorder="1" applyAlignment="1" applyProtection="1">
      <alignment horizontal="center" vertical="center"/>
      <protection hidden="1"/>
    </xf>
    <xf numFmtId="166" fontId="6" fillId="2" borderId="34" xfId="1" applyNumberFormat="1" applyFont="1" applyFill="1" applyBorder="1" applyAlignment="1" applyProtection="1">
      <alignment horizontal="center" vertical="center"/>
      <protection hidden="1"/>
    </xf>
    <xf numFmtId="166" fontId="6" fillId="2" borderId="36" xfId="1" applyNumberFormat="1" applyFont="1" applyFill="1" applyBorder="1" applyAlignment="1" applyProtection="1">
      <alignment horizontal="center" vertical="center"/>
      <protection hidden="1"/>
    </xf>
    <xf numFmtId="166" fontId="6" fillId="2" borderId="33" xfId="1" applyNumberFormat="1" applyFont="1" applyFill="1" applyBorder="1" applyAlignment="1" applyProtection="1">
      <alignment horizontal="center" vertical="center"/>
      <protection hidden="1"/>
    </xf>
    <xf numFmtId="166" fontId="5" fillId="2" borderId="28" xfId="2" applyNumberFormat="1" applyFont="1" applyFill="1" applyBorder="1" applyAlignment="1" applyProtection="1">
      <alignment horizontal="center" vertical="center"/>
      <protection hidden="1"/>
    </xf>
    <xf numFmtId="0" fontId="5" fillId="2" borderId="49" xfId="2" applyFont="1" applyFill="1" applyBorder="1" applyAlignment="1" applyProtection="1">
      <alignment horizontal="center" vertical="center"/>
      <protection hidden="1"/>
    </xf>
    <xf numFmtId="0" fontId="5" fillId="2" borderId="50" xfId="2" applyFont="1" applyFill="1" applyBorder="1" applyAlignment="1" applyProtection="1">
      <alignment horizontal="center" vertical="center" wrapText="1"/>
      <protection hidden="1"/>
    </xf>
    <xf numFmtId="0" fontId="5" fillId="2" borderId="51" xfId="2" applyFont="1" applyFill="1" applyBorder="1" applyAlignment="1" applyProtection="1">
      <alignment horizontal="center" vertical="center" wrapText="1"/>
      <protection hidden="1"/>
    </xf>
    <xf numFmtId="166" fontId="5" fillId="2" borderId="49" xfId="1" applyNumberFormat="1" applyFont="1" applyFill="1" applyBorder="1" applyAlignment="1" applyProtection="1">
      <alignment horizontal="center" vertical="center"/>
      <protection hidden="1"/>
    </xf>
    <xf numFmtId="166" fontId="5" fillId="2" borderId="50" xfId="1" applyNumberFormat="1" applyFont="1" applyFill="1" applyBorder="1" applyAlignment="1" applyProtection="1">
      <alignment horizontal="center" vertical="center"/>
      <protection hidden="1"/>
    </xf>
    <xf numFmtId="166" fontId="5" fillId="2" borderId="52" xfId="1" applyNumberFormat="1" applyFont="1" applyFill="1" applyBorder="1" applyAlignment="1" applyProtection="1">
      <alignment horizontal="center" vertical="center"/>
      <protection hidden="1"/>
    </xf>
    <xf numFmtId="166" fontId="5" fillId="2" borderId="2" xfId="1" applyNumberFormat="1" applyFont="1" applyFill="1" applyBorder="1" applyAlignment="1" applyProtection="1">
      <alignment horizontal="center" vertical="center"/>
      <protection hidden="1"/>
    </xf>
    <xf numFmtId="0" fontId="5" fillId="2" borderId="21" xfId="2" applyFont="1" applyFill="1" applyBorder="1" applyAlignment="1" applyProtection="1">
      <alignment horizontal="center" vertical="center"/>
      <protection hidden="1"/>
    </xf>
    <xf numFmtId="0" fontId="5" fillId="2" borderId="11" xfId="2" applyFont="1" applyFill="1" applyBorder="1" applyAlignment="1" applyProtection="1">
      <alignment horizontal="center" vertical="center" wrapText="1"/>
      <protection hidden="1"/>
    </xf>
    <xf numFmtId="166" fontId="5" fillId="2" borderId="21" xfId="1" applyNumberFormat="1" applyFont="1" applyFill="1" applyBorder="1" applyAlignment="1" applyProtection="1">
      <alignment horizontal="center" vertical="center"/>
      <protection hidden="1"/>
    </xf>
    <xf numFmtId="166" fontId="5" fillId="2" borderId="11" xfId="1" applyNumberFormat="1" applyFont="1" applyFill="1" applyBorder="1" applyAlignment="1" applyProtection="1">
      <alignment horizontal="center" vertical="center"/>
      <protection hidden="1"/>
    </xf>
    <xf numFmtId="166" fontId="5" fillId="2" borderId="23" xfId="1" applyNumberFormat="1" applyFont="1" applyFill="1" applyBorder="1" applyAlignment="1" applyProtection="1">
      <alignment horizontal="center" vertical="center"/>
      <protection hidden="1"/>
    </xf>
    <xf numFmtId="166" fontId="5" fillId="2" borderId="19" xfId="1" applyNumberFormat="1" applyFont="1" applyFill="1" applyBorder="1" applyAlignment="1" applyProtection="1">
      <alignment horizontal="center" vertical="center"/>
      <protection hidden="1"/>
    </xf>
    <xf numFmtId="0" fontId="6" fillId="2" borderId="39" xfId="2" applyFont="1" applyFill="1" applyBorder="1" applyAlignment="1" applyProtection="1">
      <alignment horizontal="left" vertical="center" wrapText="1"/>
      <protection hidden="1"/>
    </xf>
    <xf numFmtId="0" fontId="6" fillId="2" borderId="42" xfId="2" applyFont="1" applyFill="1" applyBorder="1" applyAlignment="1" applyProtection="1">
      <alignment horizontal="center" vertical="center" wrapText="1"/>
      <protection hidden="1"/>
    </xf>
    <xf numFmtId="166" fontId="5" fillId="2" borderId="77" xfId="1" applyNumberFormat="1" applyFont="1" applyFill="1" applyBorder="1" applyAlignment="1" applyProtection="1">
      <alignment horizontal="center" vertical="center"/>
      <protection hidden="1"/>
    </xf>
    <xf numFmtId="0" fontId="6" fillId="2" borderId="22" xfId="2" applyFont="1" applyFill="1" applyBorder="1" applyAlignment="1" applyProtection="1">
      <alignment horizontal="left" vertical="center" wrapText="1"/>
      <protection hidden="1"/>
    </xf>
    <xf numFmtId="0" fontId="6" fillId="2" borderId="44" xfId="2" applyFont="1" applyFill="1" applyBorder="1" applyAlignment="1" applyProtection="1">
      <alignment horizontal="center" vertical="center" wrapText="1"/>
      <protection hidden="1"/>
    </xf>
    <xf numFmtId="166" fontId="5" fillId="2" borderId="45" xfId="1" applyNumberFormat="1" applyFont="1" applyFill="1" applyBorder="1" applyAlignment="1" applyProtection="1">
      <alignment horizontal="center" vertical="center"/>
      <protection hidden="1"/>
    </xf>
    <xf numFmtId="0" fontId="6" fillId="2" borderId="22" xfId="2" applyFont="1" applyFill="1" applyBorder="1" applyAlignment="1" applyProtection="1">
      <alignment vertical="center" wrapText="1"/>
      <protection hidden="1"/>
    </xf>
    <xf numFmtId="14" fontId="9" fillId="2" borderId="18" xfId="2" applyNumberFormat="1" applyFont="1" applyFill="1" applyBorder="1" applyAlignment="1" applyProtection="1">
      <alignment horizontal="center" vertical="center"/>
      <protection hidden="1"/>
    </xf>
    <xf numFmtId="0" fontId="9" fillId="2" borderId="22" xfId="2" applyFont="1" applyFill="1" applyBorder="1" applyAlignment="1" applyProtection="1">
      <alignment horizontal="left" vertical="center" wrapText="1"/>
      <protection hidden="1"/>
    </xf>
    <xf numFmtId="166" fontId="6" fillId="2" borderId="18" xfId="1" applyNumberFormat="1" applyFont="1" applyFill="1" applyBorder="1" applyAlignment="1">
      <alignment horizontal="center"/>
    </xf>
    <xf numFmtId="166" fontId="6" fillId="2" borderId="22" xfId="1" applyNumberFormat="1" applyFont="1" applyFill="1" applyBorder="1" applyAlignment="1">
      <alignment horizontal="center"/>
    </xf>
    <xf numFmtId="166" fontId="6" fillId="2" borderId="43" xfId="1" applyNumberFormat="1" applyFont="1" applyFill="1" applyBorder="1" applyAlignment="1">
      <alignment horizontal="center"/>
    </xf>
    <xf numFmtId="166" fontId="5" fillId="2" borderId="45" xfId="1" applyNumberFormat="1" applyFont="1" applyFill="1" applyBorder="1" applyAlignment="1">
      <alignment horizontal="center"/>
    </xf>
    <xf numFmtId="0" fontId="9" fillId="2" borderId="18" xfId="2" applyFont="1" applyFill="1" applyBorder="1" applyAlignment="1" applyProtection="1">
      <alignment horizontal="center" vertical="center"/>
      <protection hidden="1"/>
    </xf>
    <xf numFmtId="0" fontId="9" fillId="2" borderId="44" xfId="2" applyFont="1" applyFill="1" applyBorder="1" applyAlignment="1" applyProtection="1">
      <alignment horizontal="center" vertical="center" wrapText="1"/>
      <protection hidden="1"/>
    </xf>
    <xf numFmtId="166" fontId="9" fillId="2" borderId="18" xfId="1" applyNumberFormat="1" applyFont="1" applyFill="1" applyBorder="1" applyAlignment="1" applyProtection="1">
      <alignment horizontal="center" vertical="center"/>
      <protection hidden="1"/>
    </xf>
    <xf numFmtId="166" fontId="9" fillId="2" borderId="22" xfId="1" applyNumberFormat="1" applyFont="1" applyFill="1" applyBorder="1" applyAlignment="1" applyProtection="1">
      <alignment horizontal="center" vertical="center"/>
      <protection hidden="1"/>
    </xf>
    <xf numFmtId="166" fontId="9" fillId="2" borderId="43" xfId="1" applyNumberFormat="1" applyFont="1" applyFill="1" applyBorder="1" applyAlignment="1" applyProtection="1">
      <alignment horizontal="center" vertical="center"/>
      <protection hidden="1"/>
    </xf>
    <xf numFmtId="166" fontId="10" fillId="2" borderId="45" xfId="1" applyNumberFormat="1" applyFont="1" applyFill="1" applyBorder="1" applyAlignment="1" applyProtection="1">
      <alignment horizontal="center" vertical="center"/>
      <protection hidden="1"/>
    </xf>
    <xf numFmtId="0" fontId="6" fillId="2" borderId="30" xfId="2" applyFont="1" applyFill="1" applyBorder="1" applyAlignment="1" applyProtection="1">
      <alignment horizontal="left" vertical="center" wrapText="1"/>
      <protection hidden="1"/>
    </xf>
    <xf numFmtId="0" fontId="6" fillId="2" borderId="80" xfId="2" applyFont="1" applyFill="1" applyBorder="1" applyAlignment="1" applyProtection="1">
      <alignment horizontal="center" vertical="center" wrapText="1"/>
      <protection hidden="1"/>
    </xf>
    <xf numFmtId="166" fontId="6" fillId="2" borderId="29" xfId="1" applyNumberFormat="1" applyFont="1" applyFill="1" applyBorder="1" applyAlignment="1" applyProtection="1">
      <alignment horizontal="center" vertical="center"/>
      <protection hidden="1"/>
    </xf>
    <xf numFmtId="166" fontId="5" fillId="2" borderId="78" xfId="1" applyNumberFormat="1" applyFont="1" applyFill="1" applyBorder="1" applyAlignment="1" applyProtection="1">
      <alignment horizontal="center" vertical="center"/>
      <protection hidden="1"/>
    </xf>
    <xf numFmtId="0" fontId="6" fillId="2" borderId="46" xfId="2" applyFont="1" applyFill="1" applyBorder="1" applyAlignment="1" applyProtection="1">
      <alignment horizontal="center" vertical="center" wrapText="1"/>
      <protection hidden="1"/>
    </xf>
    <xf numFmtId="0" fontId="6" fillId="2" borderId="11" xfId="2" applyFont="1" applyFill="1" applyBorder="1" applyAlignment="1" applyProtection="1">
      <alignment horizontal="left" vertical="center" wrapText="1"/>
      <protection hidden="1"/>
    </xf>
    <xf numFmtId="0" fontId="6" fillId="2" borderId="12" xfId="2" applyFont="1" applyFill="1" applyBorder="1" applyAlignment="1" applyProtection="1">
      <alignment horizontal="center" vertical="center" wrapText="1"/>
      <protection hidden="1"/>
    </xf>
    <xf numFmtId="166" fontId="6" fillId="2" borderId="21" xfId="1" applyNumberFormat="1" applyFont="1" applyFill="1" applyBorder="1" applyAlignment="1" applyProtection="1">
      <alignment horizontal="center" vertical="center"/>
      <protection hidden="1"/>
    </xf>
    <xf numFmtId="166" fontId="6" fillId="2" borderId="11" xfId="1" applyNumberFormat="1" applyFont="1" applyFill="1" applyBorder="1" applyAlignment="1" applyProtection="1">
      <alignment horizontal="center" vertical="center"/>
      <protection hidden="1"/>
    </xf>
    <xf numFmtId="166" fontId="6" fillId="2" borderId="23" xfId="1" applyNumberFormat="1" applyFont="1" applyFill="1" applyBorder="1" applyAlignment="1" applyProtection="1">
      <alignment horizontal="center" vertical="center"/>
      <protection hidden="1"/>
    </xf>
    <xf numFmtId="0" fontId="6" fillId="2" borderId="39" xfId="2" applyFont="1" applyFill="1" applyBorder="1" applyAlignment="1" applyProtection="1">
      <alignment vertical="center" wrapText="1"/>
      <protection hidden="1"/>
    </xf>
    <xf numFmtId="166" fontId="5" fillId="2" borderId="41" xfId="1" applyNumberFormat="1" applyFont="1" applyFill="1" applyBorder="1" applyAlignment="1" applyProtection="1">
      <alignment horizontal="center" vertical="center"/>
      <protection hidden="1"/>
    </xf>
    <xf numFmtId="166" fontId="5" fillId="2" borderId="39" xfId="1" applyNumberFormat="1" applyFont="1" applyFill="1" applyBorder="1" applyAlignment="1" applyProtection="1">
      <alignment horizontal="center" vertical="center"/>
      <protection hidden="1"/>
    </xf>
    <xf numFmtId="166" fontId="5" fillId="2" borderId="40" xfId="1" applyNumberFormat="1" applyFont="1" applyFill="1" applyBorder="1" applyAlignment="1" applyProtection="1">
      <alignment horizontal="center" vertical="center"/>
      <protection hidden="1"/>
    </xf>
    <xf numFmtId="0" fontId="9" fillId="2" borderId="22" xfId="2" applyFont="1" applyFill="1" applyBorder="1" applyAlignment="1" applyProtection="1">
      <alignment vertical="center" wrapText="1"/>
      <protection hidden="1"/>
    </xf>
    <xf numFmtId="0" fontId="5" fillId="2" borderId="44" xfId="2" applyFont="1" applyFill="1" applyBorder="1" applyAlignment="1" applyProtection="1">
      <alignment horizontal="center" vertical="center" wrapText="1"/>
      <protection hidden="1"/>
    </xf>
    <xf numFmtId="166" fontId="5" fillId="2" borderId="18" xfId="1" applyNumberFormat="1" applyFont="1" applyFill="1" applyBorder="1" applyAlignment="1" applyProtection="1">
      <alignment horizontal="center" vertical="center"/>
      <protection hidden="1"/>
    </xf>
    <xf numFmtId="166" fontId="5" fillId="2" borderId="22" xfId="1" applyNumberFormat="1" applyFont="1" applyFill="1" applyBorder="1" applyAlignment="1" applyProtection="1">
      <alignment horizontal="center" vertical="center"/>
      <protection hidden="1"/>
    </xf>
    <xf numFmtId="166" fontId="5" fillId="2" borderId="43" xfId="1" applyNumberFormat="1" applyFont="1" applyFill="1" applyBorder="1" applyAlignment="1" applyProtection="1">
      <alignment horizontal="center" vertical="center"/>
      <protection hidden="1"/>
    </xf>
    <xf numFmtId="0" fontId="9" fillId="2" borderId="30" xfId="2" applyFont="1" applyFill="1" applyBorder="1" applyAlignment="1" applyProtection="1">
      <alignment vertical="center" wrapText="1"/>
      <protection hidden="1"/>
    </xf>
    <xf numFmtId="0" fontId="5" fillId="2" borderId="80" xfId="2" applyFont="1" applyFill="1" applyBorder="1" applyAlignment="1" applyProtection="1">
      <alignment horizontal="center" vertical="center" wrapText="1"/>
      <protection hidden="1"/>
    </xf>
    <xf numFmtId="166" fontId="5" fillId="2" borderId="29" xfId="1" applyNumberFormat="1" applyFont="1" applyFill="1" applyBorder="1" applyAlignment="1" applyProtection="1">
      <alignment horizontal="center" vertical="center"/>
      <protection hidden="1"/>
    </xf>
    <xf numFmtId="166" fontId="5" fillId="2" borderId="30" xfId="1" applyNumberFormat="1" applyFont="1" applyFill="1" applyBorder="1" applyAlignment="1" applyProtection="1">
      <alignment horizontal="center" vertical="center"/>
      <protection hidden="1"/>
    </xf>
    <xf numFmtId="166" fontId="5" fillId="2" borderId="31" xfId="1" applyNumberFormat="1" applyFont="1" applyFill="1" applyBorder="1" applyAlignment="1" applyProtection="1">
      <alignment horizontal="center" vertical="center"/>
      <protection hidden="1"/>
    </xf>
    <xf numFmtId="0" fontId="6" fillId="2" borderId="30" xfId="2" applyFont="1" applyFill="1" applyBorder="1" applyAlignment="1" applyProtection="1">
      <alignment vertical="center" wrapText="1"/>
      <protection hidden="1"/>
    </xf>
    <xf numFmtId="0" fontId="5" fillId="2" borderId="46" xfId="2" applyFont="1" applyFill="1" applyBorder="1" applyAlignment="1" applyProtection="1">
      <alignment horizontal="center" vertical="center" wrapText="1"/>
      <protection hidden="1"/>
    </xf>
    <xf numFmtId="0" fontId="6" fillId="2" borderId="11" xfId="2" applyFont="1" applyFill="1" applyBorder="1" applyAlignment="1" applyProtection="1">
      <alignment vertical="center" wrapText="1"/>
      <protection hidden="1"/>
    </xf>
    <xf numFmtId="0" fontId="9" fillId="2" borderId="39" xfId="2" applyFont="1" applyFill="1" applyBorder="1" applyAlignment="1" applyProtection="1">
      <alignment vertical="center" wrapText="1"/>
      <protection hidden="1"/>
    </xf>
    <xf numFmtId="0" fontId="9" fillId="2" borderId="42" xfId="2" applyFont="1" applyFill="1" applyBorder="1" applyAlignment="1" applyProtection="1">
      <alignment horizontal="center" vertical="center" wrapText="1"/>
      <protection hidden="1"/>
    </xf>
    <xf numFmtId="166" fontId="9" fillId="2" borderId="41" xfId="1" applyNumberFormat="1" applyFont="1" applyFill="1" applyBorder="1" applyAlignment="1" applyProtection="1">
      <alignment horizontal="center" vertical="center"/>
      <protection hidden="1"/>
    </xf>
    <xf numFmtId="166" fontId="9" fillId="2" borderId="39" xfId="1" applyNumberFormat="1" applyFont="1" applyFill="1" applyBorder="1" applyAlignment="1" applyProtection="1">
      <alignment horizontal="center" vertical="center"/>
      <protection hidden="1"/>
    </xf>
    <xf numFmtId="166" fontId="9" fillId="2" borderId="40" xfId="1" applyNumberFormat="1" applyFont="1" applyFill="1" applyBorder="1" applyAlignment="1" applyProtection="1">
      <alignment horizontal="center" vertical="center"/>
      <protection hidden="1"/>
    </xf>
    <xf numFmtId="166" fontId="10" fillId="2" borderId="77" xfId="1" applyNumberFormat="1" applyFont="1" applyFill="1" applyBorder="1" applyAlignment="1" applyProtection="1">
      <alignment horizontal="center" vertical="center"/>
      <protection hidden="1"/>
    </xf>
    <xf numFmtId="0" fontId="9" fillId="2" borderId="80" xfId="2" applyFont="1" applyFill="1" applyBorder="1" applyAlignment="1" applyProtection="1">
      <alignment horizontal="center" vertical="center" wrapText="1"/>
      <protection hidden="1"/>
    </xf>
    <xf numFmtId="166" fontId="9" fillId="2" borderId="29" xfId="1" applyNumberFormat="1" applyFont="1" applyFill="1" applyBorder="1" applyAlignment="1" applyProtection="1">
      <alignment horizontal="center" vertical="center"/>
      <protection hidden="1"/>
    </xf>
    <xf numFmtId="166" fontId="9" fillId="2" borderId="30" xfId="1" applyNumberFormat="1" applyFont="1" applyFill="1" applyBorder="1" applyAlignment="1" applyProtection="1">
      <alignment horizontal="center" vertical="center"/>
      <protection hidden="1"/>
    </xf>
    <xf numFmtId="166" fontId="9" fillId="2" borderId="31" xfId="1" applyNumberFormat="1" applyFont="1" applyFill="1" applyBorder="1" applyAlignment="1" applyProtection="1">
      <alignment horizontal="center" vertical="center"/>
      <protection hidden="1"/>
    </xf>
    <xf numFmtId="166" fontId="10" fillId="2" borderId="78" xfId="1" applyNumberFormat="1" applyFont="1" applyFill="1" applyBorder="1" applyAlignment="1" applyProtection="1">
      <alignment horizontal="center" vertical="center"/>
      <protection hidden="1"/>
    </xf>
    <xf numFmtId="0" fontId="9" fillId="2" borderId="46" xfId="2" applyFont="1" applyFill="1" applyBorder="1" applyAlignment="1" applyProtection="1">
      <alignment horizontal="center" vertical="center" wrapText="1"/>
      <protection hidden="1"/>
    </xf>
    <xf numFmtId="0" fontId="9" fillId="2" borderId="11" xfId="2" applyFont="1" applyFill="1" applyBorder="1" applyAlignment="1" applyProtection="1">
      <alignment vertical="center" wrapText="1"/>
      <protection hidden="1"/>
    </xf>
    <xf numFmtId="0" fontId="9" fillId="2" borderId="12" xfId="2" applyFont="1" applyFill="1" applyBorder="1" applyAlignment="1" applyProtection="1">
      <alignment horizontal="center" vertical="center" wrapText="1"/>
      <protection hidden="1"/>
    </xf>
    <xf numFmtId="166" fontId="9" fillId="2" borderId="21" xfId="1" applyNumberFormat="1" applyFont="1" applyFill="1" applyBorder="1" applyAlignment="1" applyProtection="1">
      <alignment horizontal="center" vertical="center"/>
      <protection hidden="1"/>
    </xf>
    <xf numFmtId="166" fontId="9" fillId="2" borderId="11" xfId="1" applyNumberFormat="1" applyFont="1" applyFill="1" applyBorder="1" applyAlignment="1" applyProtection="1">
      <alignment horizontal="center" vertical="center"/>
      <protection hidden="1"/>
    </xf>
    <xf numFmtId="166" fontId="9" fillId="2" borderId="23" xfId="1" applyNumberFormat="1" applyFont="1" applyFill="1" applyBorder="1" applyAlignment="1" applyProtection="1">
      <alignment horizontal="center" vertical="center"/>
      <protection hidden="1"/>
    </xf>
    <xf numFmtId="166" fontId="10" fillId="2" borderId="19" xfId="1" applyNumberFormat="1" applyFont="1" applyFill="1" applyBorder="1" applyAlignment="1" applyProtection="1">
      <alignment horizontal="center" vertical="center"/>
      <protection hidden="1"/>
    </xf>
    <xf numFmtId="3" fontId="5" fillId="2" borderId="50" xfId="2" applyNumberFormat="1" applyFont="1" applyFill="1" applyBorder="1" applyAlignment="1" applyProtection="1">
      <alignment horizontal="center" vertical="center" wrapText="1"/>
      <protection hidden="1"/>
    </xf>
    <xf numFmtId="3" fontId="5" fillId="2" borderId="51" xfId="2" applyNumberFormat="1" applyFont="1" applyFill="1" applyBorder="1" applyAlignment="1" applyProtection="1">
      <alignment horizontal="center" vertical="center" wrapText="1"/>
      <protection hidden="1"/>
    </xf>
    <xf numFmtId="0" fontId="5" fillId="2" borderId="33" xfId="2" applyFont="1" applyFill="1" applyBorder="1" applyAlignment="1" applyProtection="1">
      <alignment horizontal="center" vertical="center"/>
      <protection hidden="1"/>
    </xf>
    <xf numFmtId="3" fontId="5" fillId="2" borderId="34" xfId="2" applyNumberFormat="1" applyFont="1" applyFill="1" applyBorder="1" applyAlignment="1" applyProtection="1">
      <alignment horizontal="center" vertical="center" wrapText="1"/>
      <protection hidden="1"/>
    </xf>
    <xf numFmtId="3" fontId="5" fillId="2" borderId="35" xfId="2" applyNumberFormat="1" applyFont="1" applyFill="1" applyBorder="1" applyAlignment="1" applyProtection="1">
      <alignment horizontal="center" vertical="center" wrapText="1"/>
      <protection hidden="1"/>
    </xf>
    <xf numFmtId="166" fontId="5" fillId="2" borderId="33" xfId="1" applyNumberFormat="1" applyFont="1" applyFill="1" applyBorder="1" applyAlignment="1" applyProtection="1">
      <alignment horizontal="center" vertical="center"/>
      <protection hidden="1"/>
    </xf>
    <xf numFmtId="166" fontId="5" fillId="2" borderId="34" xfId="1" applyNumberFormat="1" applyFont="1" applyFill="1" applyBorder="1" applyAlignment="1" applyProtection="1">
      <alignment horizontal="center" vertical="center"/>
      <protection hidden="1"/>
    </xf>
    <xf numFmtId="166" fontId="5" fillId="2" borderId="36" xfId="1" applyNumberFormat="1" applyFont="1" applyFill="1" applyBorder="1" applyAlignment="1" applyProtection="1">
      <alignment horizontal="center" vertical="center"/>
      <protection hidden="1"/>
    </xf>
    <xf numFmtId="166" fontId="5" fillId="2" borderId="28" xfId="1" applyNumberFormat="1" applyFont="1" applyFill="1" applyBorder="1" applyAlignment="1" applyProtection="1">
      <alignment horizontal="center" vertical="center"/>
      <protection hidden="1"/>
    </xf>
    <xf numFmtId="0" fontId="5" fillId="2" borderId="0" xfId="2" applyFont="1" applyFill="1" applyBorder="1" applyAlignment="1" applyProtection="1">
      <alignment horizontal="center" vertical="center"/>
      <protection hidden="1"/>
    </xf>
    <xf numFmtId="3" fontId="5" fillId="2" borderId="0" xfId="2" applyNumberFormat="1" applyFont="1" applyFill="1" applyBorder="1" applyAlignment="1" applyProtection="1">
      <alignment horizontal="center" vertical="center" wrapText="1"/>
      <protection hidden="1"/>
    </xf>
    <xf numFmtId="166" fontId="5" fillId="2" borderId="0" xfId="1" applyNumberFormat="1" applyFont="1" applyFill="1" applyBorder="1" applyAlignment="1" applyProtection="1">
      <alignment horizontal="center" vertical="center"/>
      <protection hidden="1"/>
    </xf>
    <xf numFmtId="166" fontId="5" fillId="2" borderId="9" xfId="1" applyNumberFormat="1" applyFont="1" applyFill="1" applyBorder="1" applyAlignment="1" applyProtection="1">
      <alignment horizontal="center" vertical="center"/>
      <protection hidden="1"/>
    </xf>
    <xf numFmtId="166" fontId="5" fillId="2" borderId="14" xfId="1" applyNumberFormat="1" applyFont="1" applyFill="1" applyBorder="1" applyAlignment="1" applyProtection="1">
      <alignment horizontal="center" vertical="center"/>
      <protection hidden="1"/>
    </xf>
    <xf numFmtId="166" fontId="5" fillId="2" borderId="16" xfId="1" applyNumberFormat="1" applyFont="1" applyFill="1" applyBorder="1" applyAlignment="1" applyProtection="1">
      <alignment horizontal="center" vertical="center"/>
      <protection hidden="1"/>
    </xf>
    <xf numFmtId="166" fontId="5" fillId="2" borderId="27" xfId="1" applyNumberFormat="1" applyFont="1" applyFill="1" applyBorder="1" applyAlignment="1" applyProtection="1">
      <alignment horizontal="center" vertical="center"/>
      <protection hidden="1"/>
    </xf>
    <xf numFmtId="166" fontId="5" fillId="2" borderId="24" xfId="1" applyNumberFormat="1" applyFont="1" applyFill="1" applyBorder="1" applyAlignment="1" applyProtection="1">
      <alignment horizontal="center" vertical="center"/>
      <protection hidden="1"/>
    </xf>
    <xf numFmtId="166" fontId="5" fillId="2" borderId="25" xfId="1" applyNumberFormat="1" applyFont="1" applyFill="1" applyBorder="1" applyAlignment="1" applyProtection="1">
      <alignment horizontal="center" vertical="center"/>
      <protection hidden="1"/>
    </xf>
    <xf numFmtId="166" fontId="5" fillId="2" borderId="49" xfId="0" applyNumberFormat="1" applyFont="1" applyFill="1" applyBorder="1"/>
    <xf numFmtId="166" fontId="5" fillId="2" borderId="50" xfId="0" applyNumberFormat="1" applyFont="1" applyFill="1" applyBorder="1" applyAlignment="1">
      <alignment horizontal="center" vertical="center"/>
    </xf>
    <xf numFmtId="167" fontId="5" fillId="2" borderId="52" xfId="0" applyNumberFormat="1" applyFont="1" applyFill="1" applyBorder="1" applyAlignment="1">
      <alignment horizontal="center" vertical="center"/>
    </xf>
    <xf numFmtId="166" fontId="5" fillId="2" borderId="50" xfId="0" applyNumberFormat="1" applyFont="1" applyFill="1" applyBorder="1"/>
    <xf numFmtId="166" fontId="5" fillId="2" borderId="6" xfId="0" applyNumberFormat="1" applyFont="1" applyFill="1" applyBorder="1"/>
    <xf numFmtId="166" fontId="5" fillId="2" borderId="7" xfId="0" applyNumberFormat="1" applyFont="1" applyFill="1" applyBorder="1" applyAlignment="1">
      <alignment horizontal="center" vertical="center"/>
    </xf>
    <xf numFmtId="167" fontId="5" fillId="2" borderId="15" xfId="0" applyNumberFormat="1" applyFont="1" applyFill="1" applyBorder="1" applyAlignment="1">
      <alignment horizontal="center" vertical="center"/>
    </xf>
    <xf numFmtId="166" fontId="5" fillId="2" borderId="7" xfId="0" applyNumberFormat="1" applyFont="1" applyFill="1" applyBorder="1"/>
    <xf numFmtId="166" fontId="5" fillId="2" borderId="5" xfId="1" applyNumberFormat="1" applyFont="1" applyFill="1" applyBorder="1" applyAlignment="1" applyProtection="1">
      <alignment horizontal="center" vertical="center"/>
      <protection hidden="1"/>
    </xf>
    <xf numFmtId="166" fontId="5" fillId="2" borderId="9" xfId="0" applyNumberFormat="1" applyFont="1" applyFill="1" applyBorder="1"/>
    <xf numFmtId="166" fontId="6" fillId="2" borderId="14" xfId="0" applyNumberFormat="1" applyFont="1" applyFill="1" applyBorder="1" applyAlignment="1">
      <alignment horizontal="center" vertical="center"/>
    </xf>
    <xf numFmtId="166" fontId="6" fillId="2" borderId="16" xfId="0" applyNumberFormat="1" applyFont="1" applyFill="1" applyBorder="1" applyAlignment="1">
      <alignment horizontal="center" vertical="center"/>
    </xf>
    <xf numFmtId="166" fontId="5" fillId="2" borderId="16" xfId="0" applyNumberFormat="1" applyFont="1" applyFill="1" applyBorder="1"/>
    <xf numFmtId="166" fontId="5" fillId="2" borderId="41" xfId="0" applyNumberFormat="1" applyFont="1" applyFill="1" applyBorder="1"/>
    <xf numFmtId="166" fontId="6" fillId="2" borderId="39" xfId="0" applyNumberFormat="1" applyFont="1" applyFill="1" applyBorder="1" applyAlignment="1">
      <alignment horizontal="center" vertical="center"/>
    </xf>
    <xf numFmtId="166" fontId="6" fillId="2" borderId="40" xfId="0" applyNumberFormat="1" applyFont="1" applyFill="1" applyBorder="1" applyAlignment="1">
      <alignment horizontal="center" vertical="center"/>
    </xf>
    <xf numFmtId="166" fontId="5" fillId="2" borderId="40" xfId="0" applyNumberFormat="1" applyFont="1" applyFill="1" applyBorder="1"/>
    <xf numFmtId="166" fontId="5" fillId="2" borderId="43" xfId="0" applyNumberFormat="1" applyFont="1" applyFill="1" applyBorder="1"/>
    <xf numFmtId="166" fontId="5" fillId="2" borderId="41" xfId="0" applyNumberFormat="1" applyFont="1" applyFill="1" applyBorder="1" applyAlignment="1">
      <alignment horizontal="center" vertical="center"/>
    </xf>
    <xf numFmtId="166" fontId="5" fillId="2" borderId="21" xfId="0" applyNumberFormat="1" applyFont="1" applyFill="1" applyBorder="1" applyAlignment="1">
      <alignment horizontal="center" vertical="center"/>
    </xf>
    <xf numFmtId="166" fontId="6" fillId="2" borderId="11" xfId="0" applyNumberFormat="1" applyFont="1" applyFill="1" applyBorder="1" applyAlignment="1">
      <alignment horizontal="center" vertical="center"/>
    </xf>
    <xf numFmtId="166" fontId="6" fillId="2" borderId="23" xfId="0" applyNumberFormat="1" applyFont="1" applyFill="1" applyBorder="1" applyAlignment="1">
      <alignment horizontal="center" vertical="center"/>
    </xf>
    <xf numFmtId="166" fontId="5" fillId="2" borderId="21" xfId="0" applyNumberFormat="1" applyFont="1" applyFill="1" applyBorder="1"/>
    <xf numFmtId="166" fontId="5" fillId="2" borderId="31" xfId="0" applyNumberFormat="1" applyFont="1" applyFill="1" applyBorder="1"/>
    <xf numFmtId="166" fontId="5" fillId="2" borderId="33" xfId="0" applyNumberFormat="1" applyFont="1" applyFill="1" applyBorder="1"/>
    <xf numFmtId="166" fontId="6" fillId="2" borderId="34" xfId="0" applyNumberFormat="1" applyFont="1" applyFill="1" applyBorder="1" applyAlignment="1">
      <alignment horizontal="center" vertical="center"/>
    </xf>
    <xf numFmtId="166" fontId="6" fillId="2" borderId="36" xfId="0" applyNumberFormat="1" applyFont="1" applyFill="1" applyBorder="1" applyAlignment="1">
      <alignment horizontal="center" vertical="center"/>
    </xf>
    <xf numFmtId="166" fontId="5" fillId="2" borderId="25" xfId="0" applyNumberFormat="1" applyFont="1" applyFill="1" applyBorder="1"/>
    <xf numFmtId="0" fontId="5" fillId="2" borderId="8" xfId="0" applyFont="1" applyFill="1" applyBorder="1"/>
    <xf numFmtId="3" fontId="5" fillId="2" borderId="8" xfId="2" applyNumberFormat="1" applyFont="1" applyFill="1" applyBorder="1" applyAlignment="1" applyProtection="1">
      <alignment horizontal="center" vertical="center" wrapText="1"/>
      <protection hidden="1"/>
    </xf>
    <xf numFmtId="166" fontId="5" fillId="2" borderId="6" xfId="1" applyNumberFormat="1" applyFont="1" applyFill="1" applyBorder="1" applyAlignment="1" applyProtection="1">
      <alignment horizontal="center" vertical="center"/>
      <protection hidden="1"/>
    </xf>
    <xf numFmtId="166" fontId="5" fillId="2" borderId="7" xfId="1" applyNumberFormat="1" applyFont="1" applyFill="1" applyBorder="1" applyAlignment="1" applyProtection="1">
      <alignment horizontal="center" vertical="center"/>
      <protection hidden="1"/>
    </xf>
    <xf numFmtId="166" fontId="5" fillId="2" borderId="15" xfId="1" applyNumberFormat="1" applyFont="1" applyFill="1" applyBorder="1" applyAlignment="1" applyProtection="1">
      <alignment horizontal="center" vertical="center"/>
      <protection hidden="1"/>
    </xf>
    <xf numFmtId="177" fontId="5" fillId="2" borderId="9" xfId="0" applyNumberFormat="1" applyFont="1" applyFill="1" applyBorder="1"/>
    <xf numFmtId="177" fontId="6" fillId="2" borderId="14" xfId="0" applyNumberFormat="1" applyFont="1" applyFill="1" applyBorder="1"/>
    <xf numFmtId="175" fontId="6" fillId="2" borderId="14" xfId="0" applyNumberFormat="1" applyFont="1" applyFill="1" applyBorder="1" applyAlignment="1">
      <alignment horizontal="center" vertical="center"/>
    </xf>
    <xf numFmtId="175" fontId="6" fillId="2" borderId="16" xfId="0" applyNumberFormat="1" applyFont="1" applyFill="1" applyBorder="1" applyAlignment="1">
      <alignment horizontal="center" vertical="center"/>
    </xf>
    <xf numFmtId="166" fontId="6" fillId="2" borderId="39" xfId="0" applyNumberFormat="1" applyFont="1" applyFill="1" applyBorder="1"/>
    <xf numFmtId="175" fontId="6" fillId="2" borderId="39" xfId="0" applyNumberFormat="1" applyFont="1" applyFill="1" applyBorder="1" applyAlignment="1">
      <alignment horizontal="center" vertical="center"/>
    </xf>
    <xf numFmtId="175" fontId="6" fillId="2" borderId="40" xfId="0" applyNumberFormat="1" applyFont="1" applyFill="1" applyBorder="1" applyAlignment="1">
      <alignment horizontal="center" vertical="center"/>
    </xf>
    <xf numFmtId="166" fontId="5" fillId="2" borderId="18" xfId="0" applyNumberFormat="1" applyFont="1" applyFill="1" applyBorder="1"/>
    <xf numFmtId="166" fontId="6" fillId="2" borderId="22" xfId="0" applyNumberFormat="1" applyFont="1" applyFill="1" applyBorder="1"/>
    <xf numFmtId="175" fontId="6" fillId="2" borderId="22" xfId="0" applyNumberFormat="1" applyFont="1" applyFill="1" applyBorder="1" applyAlignment="1">
      <alignment horizontal="center" vertical="center"/>
    </xf>
    <xf numFmtId="175" fontId="6" fillId="2" borderId="43" xfId="0" applyNumberFormat="1" applyFont="1" applyFill="1" applyBorder="1" applyAlignment="1">
      <alignment horizontal="center" vertical="center"/>
    </xf>
    <xf numFmtId="177" fontId="5" fillId="2" borderId="29" xfId="0" applyNumberFormat="1" applyFont="1" applyFill="1" applyBorder="1"/>
    <xf numFmtId="177" fontId="6" fillId="2" borderId="30" xfId="0" applyNumberFormat="1" applyFont="1" applyFill="1" applyBorder="1"/>
    <xf numFmtId="175" fontId="6" fillId="2" borderId="30" xfId="0" applyNumberFormat="1" applyFont="1" applyFill="1" applyBorder="1" applyAlignment="1">
      <alignment horizontal="center" vertical="center"/>
    </xf>
    <xf numFmtId="175" fontId="6" fillId="2" borderId="31" xfId="0" applyNumberFormat="1" applyFont="1" applyFill="1" applyBorder="1" applyAlignment="1">
      <alignment horizontal="center" vertical="center"/>
    </xf>
    <xf numFmtId="177" fontId="5" fillId="2" borderId="27" xfId="0" applyNumberFormat="1" applyFont="1" applyFill="1" applyBorder="1"/>
    <xf numFmtId="177" fontId="6" fillId="2" borderId="24" xfId="0" applyNumberFormat="1" applyFont="1" applyFill="1" applyBorder="1"/>
    <xf numFmtId="175" fontId="6" fillId="2" borderId="24" xfId="0" applyNumberFormat="1" applyFont="1" applyFill="1" applyBorder="1" applyAlignment="1">
      <alignment horizontal="center" vertical="center"/>
    </xf>
    <xf numFmtId="175" fontId="6" fillId="2" borderId="25" xfId="0" applyNumberFormat="1" applyFont="1" applyFill="1" applyBorder="1" applyAlignment="1">
      <alignment horizontal="center" vertical="center"/>
    </xf>
    <xf numFmtId="175" fontId="5" fillId="2" borderId="21" xfId="0" applyNumberFormat="1" applyFont="1" applyFill="1" applyBorder="1"/>
    <xf numFmtId="177" fontId="6" fillId="2" borderId="11" xfId="0" applyNumberFormat="1" applyFont="1" applyFill="1" applyBorder="1"/>
    <xf numFmtId="175" fontId="6" fillId="2" borderId="11" xfId="0" applyNumberFormat="1" applyFont="1" applyFill="1" applyBorder="1" applyAlignment="1">
      <alignment horizontal="center" vertical="center"/>
    </xf>
    <xf numFmtId="175" fontId="6" fillId="2" borderId="23" xfId="0" applyNumberFormat="1" applyFont="1" applyFill="1" applyBorder="1" applyAlignment="1">
      <alignment horizontal="center" vertical="center"/>
    </xf>
    <xf numFmtId="175" fontId="13" fillId="2" borderId="41" xfId="0" applyNumberFormat="1" applyFont="1" applyFill="1" applyBorder="1" applyAlignment="1">
      <alignment vertical="center" wrapText="1"/>
    </xf>
    <xf numFmtId="175" fontId="13" fillId="2" borderId="18" xfId="0" applyNumberFormat="1" applyFont="1" applyFill="1" applyBorder="1" applyAlignment="1">
      <alignment vertical="center" wrapText="1"/>
    </xf>
    <xf numFmtId="175" fontId="13" fillId="2" borderId="29" xfId="0" applyNumberFormat="1" applyFont="1" applyFill="1" applyBorder="1" applyAlignment="1">
      <alignment vertical="center" wrapText="1"/>
    </xf>
    <xf numFmtId="175" fontId="13" fillId="2" borderId="27" xfId="0" applyNumberFormat="1" applyFont="1" applyFill="1" applyBorder="1" applyAlignment="1">
      <alignment vertical="center" wrapText="1"/>
    </xf>
    <xf numFmtId="175" fontId="6" fillId="2" borderId="9" xfId="0" applyNumberFormat="1" applyFont="1" applyFill="1" applyBorder="1"/>
    <xf numFmtId="175" fontId="6" fillId="2" borderId="14" xfId="0" applyNumberFormat="1" applyFont="1" applyFill="1" applyBorder="1"/>
    <xf numFmtId="166" fontId="6" fillId="2" borderId="41" xfId="0" applyNumberFormat="1" applyFont="1" applyFill="1" applyBorder="1"/>
    <xf numFmtId="166" fontId="6" fillId="2" borderId="18" xfId="0" applyNumberFormat="1" applyFont="1" applyFill="1" applyBorder="1"/>
    <xf numFmtId="175" fontId="6" fillId="2" borderId="18" xfId="0" applyNumberFormat="1" applyFont="1" applyFill="1" applyBorder="1"/>
    <xf numFmtId="175" fontId="6" fillId="2" borderId="29" xfId="0" applyNumberFormat="1" applyFont="1" applyFill="1" applyBorder="1"/>
    <xf numFmtId="175" fontId="6" fillId="2" borderId="27" xfId="0" applyNumberFormat="1" applyFont="1" applyFill="1" applyBorder="1"/>
    <xf numFmtId="0" fontId="13" fillId="2" borderId="22" xfId="239" applyFont="1" applyFill="1" applyBorder="1"/>
    <xf numFmtId="0" fontId="13" fillId="2" borderId="22" xfId="239" applyFont="1" applyFill="1" applyBorder="1" applyAlignment="1">
      <alignment horizontal="center"/>
    </xf>
  </cellXfs>
  <cellStyles count="244">
    <cellStyle name="1 antraštė 2" xfId="5"/>
    <cellStyle name="1 antraštė 3" xfId="6"/>
    <cellStyle name="2 antraštė 2" xfId="7"/>
    <cellStyle name="2 antraštė 3" xfId="8"/>
    <cellStyle name="20% – paryškinimas 1 2" xfId="9"/>
    <cellStyle name="20% – paryškinimas 2 2" xfId="10"/>
    <cellStyle name="20% – paryškinimas 3 2" xfId="11"/>
    <cellStyle name="20% – paryškinimas 4 2" xfId="12"/>
    <cellStyle name="20% – paryškinimas 5 2" xfId="13"/>
    <cellStyle name="20% – paryškinimas 6 2" xfId="14"/>
    <cellStyle name="3 antraštė 2" xfId="15"/>
    <cellStyle name="3 antraštė 3" xfId="16"/>
    <cellStyle name="4 antraštė 2" xfId="17"/>
    <cellStyle name="4 antraštė 3" xfId="18"/>
    <cellStyle name="40% – paryškinimas 1 2" xfId="19"/>
    <cellStyle name="40% – paryškinimas 2 2" xfId="20"/>
    <cellStyle name="40% – paryškinimas 3 2" xfId="21"/>
    <cellStyle name="40% – paryškinimas 4 2" xfId="22"/>
    <cellStyle name="40% – paryškinimas 5 2" xfId="23"/>
    <cellStyle name="40% – paryškinimas 6 2" xfId="24"/>
    <cellStyle name="60% – paryškinimas 1 2" xfId="25"/>
    <cellStyle name="60% – paryškinimas 2 2" xfId="26"/>
    <cellStyle name="60% – paryškinimas 3 2" xfId="27"/>
    <cellStyle name="60% – paryškinimas 4 2" xfId="28"/>
    <cellStyle name="60% – paryškinimas 5 2" xfId="29"/>
    <cellStyle name="60% – paryškinimas 6 2" xfId="30"/>
    <cellStyle name="Aiškinamasis tekstas 2" xfId="31"/>
    <cellStyle name="Aiškinamasis tekstas 3" xfId="32"/>
    <cellStyle name="Blogas 2" xfId="33"/>
    <cellStyle name="Comma 2" xfId="34"/>
    <cellStyle name="Comma 2 2" xfId="35"/>
    <cellStyle name="Comma 2 2 2" xfId="36"/>
    <cellStyle name="Comma 3" xfId="37"/>
    <cellStyle name="Comma 3 2" xfId="38"/>
    <cellStyle name="Comma 3 3" xfId="243"/>
    <cellStyle name="Comma 4" xfId="39"/>
    <cellStyle name="Comma 5" xfId="40"/>
    <cellStyle name="Currency 2" xfId="41"/>
    <cellStyle name="Euro" xfId="42"/>
    <cellStyle name="Euro 2" xfId="43"/>
    <cellStyle name="Geras 2" xfId="44"/>
    <cellStyle name="Geras 3" xfId="45"/>
    <cellStyle name="Heading 3 2" xfId="46"/>
    <cellStyle name="Heading 3 3" xfId="47"/>
    <cellStyle name="Hyperlink 2" xfId="52"/>
    <cellStyle name="Hyperlink 2 2" xfId="242"/>
    <cellStyle name="Hyperlink 3" xfId="53"/>
    <cellStyle name="Hyperlink 3 2" xfId="54"/>
    <cellStyle name="Hyperlink 4" xfId="55"/>
    <cellStyle name="Hyperlink 5" xfId="56"/>
    <cellStyle name="Hipersaitas 2" xfId="48"/>
    <cellStyle name="Hipersaitas 2 2" xfId="49"/>
    <cellStyle name="Hipersaitas 3" xfId="50"/>
    <cellStyle name="Hipersaitas 4" xfId="51"/>
    <cellStyle name="Input 2" xfId="57"/>
    <cellStyle name="Įprastas" xfId="0" builtinId="0"/>
    <cellStyle name="Įprastas 10" xfId="60"/>
    <cellStyle name="Įprastas 11" xfId="3"/>
    <cellStyle name="Įprastas 12" xfId="239"/>
    <cellStyle name="Įprastas 2" xfId="61"/>
    <cellStyle name="Įprastas 2 2" xfId="62"/>
    <cellStyle name="Įprastas 3" xfId="63"/>
    <cellStyle name="Įprastas 3 2" xfId="64"/>
    <cellStyle name="Įprastas 3 3" xfId="65"/>
    <cellStyle name="Įprastas 4" xfId="66"/>
    <cellStyle name="Įprastas 4 2" xfId="67"/>
    <cellStyle name="Įprastas 5" xfId="68"/>
    <cellStyle name="Įprastas 6" xfId="69"/>
    <cellStyle name="Įprastas 7" xfId="70"/>
    <cellStyle name="Įprastas 8" xfId="71"/>
    <cellStyle name="Įprastas 9" xfId="72"/>
    <cellStyle name="Įspėjimo tekstas 2" xfId="73"/>
    <cellStyle name="Įspėjimo tekstas 3" xfId="74"/>
    <cellStyle name="Išvestis 2" xfId="58"/>
    <cellStyle name="Išvestis 3" xfId="59"/>
    <cellStyle name="Įvestis 2" xfId="75"/>
    <cellStyle name="Kablelis" xfId="1" builtinId="3"/>
    <cellStyle name="Kablelis 2" xfId="76"/>
    <cellStyle name="Kablelis 3" xfId="240"/>
    <cellStyle name="měny_Business Plan MCE" xfId="77"/>
    <cellStyle name="Milliers [0]_amortissement" xfId="78"/>
    <cellStyle name="Milliers_amortissement" xfId="79"/>
    <cellStyle name="Monétaire [0]_amortissement" xfId="80"/>
    <cellStyle name="Monétaire_amortissement" xfId="81"/>
    <cellStyle name="Neutralus 2" xfId="82"/>
    <cellStyle name="Normal 10" xfId="83"/>
    <cellStyle name="Normal 10 2" xfId="84"/>
    <cellStyle name="Normal 10 2 2" xfId="85"/>
    <cellStyle name="Normal 10 2 3" xfId="86"/>
    <cellStyle name="Normal 10 2 4" xfId="87"/>
    <cellStyle name="Normal 10 3" xfId="88"/>
    <cellStyle name="Normal 10 4" xfId="89"/>
    <cellStyle name="Normal 10 5" xfId="90"/>
    <cellStyle name="Normal 10_2011 m. prognozė po I ketv." xfId="91"/>
    <cellStyle name="Normal 11" xfId="92"/>
    <cellStyle name="Normal 11 2" xfId="93"/>
    <cellStyle name="Normal 11 2 2" xfId="94"/>
    <cellStyle name="Normal 11 3" xfId="95"/>
    <cellStyle name="Normal 11 3 2" xfId="96"/>
    <cellStyle name="Normal 11_2012_perskaiciavimas_VE" xfId="97"/>
    <cellStyle name="Normal 12" xfId="98"/>
    <cellStyle name="Normal 12 2" xfId="99"/>
    <cellStyle name="Normal 12 3" xfId="100"/>
    <cellStyle name="Normal 12 4" xfId="101"/>
    <cellStyle name="Normal 13" xfId="102"/>
    <cellStyle name="Normal 13 2" xfId="103"/>
    <cellStyle name="Normal 14" xfId="104"/>
    <cellStyle name="Normal 14 2" xfId="105"/>
    <cellStyle name="Normal 14 3" xfId="106"/>
    <cellStyle name="Normal 14 4" xfId="107"/>
    <cellStyle name="Normal 15" xfId="108"/>
    <cellStyle name="Normal 16" xfId="109"/>
    <cellStyle name="Normal 17" xfId="110"/>
    <cellStyle name="Normal 18" xfId="111"/>
    <cellStyle name="Normal 19" xfId="112"/>
    <cellStyle name="Normal 2" xfId="2"/>
    <cellStyle name="Normal 2 2" xfId="113"/>
    <cellStyle name="Normal 2 2 2" xfId="114"/>
    <cellStyle name="Normal 2 2 2 2" xfId="115"/>
    <cellStyle name="Normal 2 2 3" xfId="116"/>
    <cellStyle name="Normal 2 3" xfId="117"/>
    <cellStyle name="Normal 2 3 2" xfId="118"/>
    <cellStyle name="Normal 2 3 3" xfId="119"/>
    <cellStyle name="Normal 2 3_Bazine_Svencionys_4" xfId="120"/>
    <cellStyle name="Normal 2 4" xfId="121"/>
    <cellStyle name="Normal 2 4 2" xfId="122"/>
    <cellStyle name="Normal 2 4 2 2" xfId="123"/>
    <cellStyle name="Normal 2 4 3" xfId="124"/>
    <cellStyle name="Normal 2 5" xfId="125"/>
    <cellStyle name="Normal 2_2010 kainos perskai?iavimas_Svencionys_VKEKK" xfId="126"/>
    <cellStyle name="Normal 20" xfId="127"/>
    <cellStyle name="Normal 21" xfId="128"/>
    <cellStyle name="Normal 22" xfId="129"/>
    <cellStyle name="Normal 23" xfId="130"/>
    <cellStyle name="Normal 24" xfId="131"/>
    <cellStyle name="Normal 25" xfId="132"/>
    <cellStyle name="Normal 26" xfId="133"/>
    <cellStyle name="Normal 27" xfId="134"/>
    <cellStyle name="Normal 28" xfId="135"/>
    <cellStyle name="Normal 29" xfId="136"/>
    <cellStyle name="Normal 3" xfId="137"/>
    <cellStyle name="Normal 3 2" xfId="138"/>
    <cellStyle name="Normal 3 3" xfId="139"/>
    <cellStyle name="Normal 3 4" xfId="140"/>
    <cellStyle name="Normal 3 5" xfId="141"/>
    <cellStyle name="Normal 3 6" xfId="142"/>
    <cellStyle name="Normal 3__1perskaiciavimas" xfId="143"/>
    <cellStyle name="Normal 30" xfId="144"/>
    <cellStyle name="Normal 31" xfId="145"/>
    <cellStyle name="Normal 32" xfId="146"/>
    <cellStyle name="Normal 33" xfId="147"/>
    <cellStyle name="Normal 34" xfId="148"/>
    <cellStyle name="Normal 35" xfId="149"/>
    <cellStyle name="Normal 36" xfId="150"/>
    <cellStyle name="Normal 36 2" xfId="151"/>
    <cellStyle name="Normal 37" xfId="152"/>
    <cellStyle name="Normal 38" xfId="153"/>
    <cellStyle name="Normal 39" xfId="154"/>
    <cellStyle name="Normal 39 3" xfId="155"/>
    <cellStyle name="Normal 4" xfId="156"/>
    <cellStyle name="Normal 4 2" xfId="157"/>
    <cellStyle name="Normal 4 3" xfId="158"/>
    <cellStyle name="Normal 4_Bazine_Svencionys_4" xfId="159"/>
    <cellStyle name="Normal 40" xfId="160"/>
    <cellStyle name="Normal 41" xfId="161"/>
    <cellStyle name="Normal 42" xfId="162"/>
    <cellStyle name="Normal 43" xfId="163"/>
    <cellStyle name="Normal 5" xfId="164"/>
    <cellStyle name="Normal 6" xfId="165"/>
    <cellStyle name="Normal 6 2" xfId="166"/>
    <cellStyle name="Normal 7" xfId="167"/>
    <cellStyle name="Normal 8" xfId="168"/>
    <cellStyle name="Normal 8 2" xfId="169"/>
    <cellStyle name="Normal 8 3" xfId="241"/>
    <cellStyle name="Normal 9" xfId="170"/>
    <cellStyle name="Normal 9 2" xfId="171"/>
    <cellStyle name="Normal 9 2 2" xfId="172"/>
    <cellStyle name="Normal 9 3" xfId="173"/>
    <cellStyle name="Normal 9 4" xfId="174"/>
    <cellStyle name="Normal 9_Bazine_Svencionys_4" xfId="175"/>
    <cellStyle name="Normal_Molėtų šil verslo rod.suvestinė" xfId="176"/>
    <cellStyle name="normální_Business Plan MCE" xfId="177"/>
    <cellStyle name="Paprastas 10" xfId="178"/>
    <cellStyle name="Paprastas 11" xfId="179"/>
    <cellStyle name="Paprastas 14" xfId="180"/>
    <cellStyle name="Paprastas 15" xfId="181"/>
    <cellStyle name="Paprastas 16" xfId="182"/>
    <cellStyle name="Paprastas 17" xfId="183"/>
    <cellStyle name="Paprastas 18" xfId="184"/>
    <cellStyle name="Paprastas 2" xfId="185"/>
    <cellStyle name="Paprastas 2 2" xfId="186"/>
    <cellStyle name="Paprastas 2 3" xfId="187"/>
    <cellStyle name="Paprastas 22" xfId="188"/>
    <cellStyle name="Paprastas 23" xfId="189"/>
    <cellStyle name="Paprastas 24" xfId="190"/>
    <cellStyle name="Paprastas 3" xfId="191"/>
    <cellStyle name="Paprastas 3 2" xfId="192"/>
    <cellStyle name="Paprastas 4" xfId="193"/>
    <cellStyle name="Paprastas 6" xfId="194"/>
    <cellStyle name="Paryškinimas 1 2" xfId="195"/>
    <cellStyle name="Paryškinimas 2 2" xfId="196"/>
    <cellStyle name="Paryškinimas 3 2" xfId="197"/>
    <cellStyle name="Paryškinimas 4 2" xfId="198"/>
    <cellStyle name="Paryškinimas 5 2" xfId="199"/>
    <cellStyle name="Paryškinimas 6 2" xfId="200"/>
    <cellStyle name="Pastaba 2" xfId="201"/>
    <cellStyle name="Pavadinimas 2" xfId="202"/>
    <cellStyle name="Pavadinimas 3" xfId="203"/>
    <cellStyle name="Percent 2" xfId="204"/>
    <cellStyle name="Percent 2 2" xfId="205"/>
    <cellStyle name="Percent 2 3" xfId="206"/>
    <cellStyle name="Percent 3" xfId="207"/>
    <cellStyle name="Percent 3 2" xfId="208"/>
    <cellStyle name="Percent 4" xfId="209"/>
    <cellStyle name="Percent 4 2" xfId="210"/>
    <cellStyle name="Percent 5" xfId="211"/>
    <cellStyle name="Percent 5 2" xfId="212"/>
    <cellStyle name="Percent 6" xfId="213"/>
    <cellStyle name="Percent 7" xfId="214"/>
    <cellStyle name="Percent 8" xfId="215"/>
    <cellStyle name="Percent 9" xfId="216"/>
    <cellStyle name="Procentai 2" xfId="217"/>
    <cellStyle name="Procentai 2 2" xfId="218"/>
    <cellStyle name="Procentai 3" xfId="219"/>
    <cellStyle name="Skaičiavimas 2" xfId="220"/>
    <cellStyle name="Smart Bold" xfId="221"/>
    <cellStyle name="Smart Forecast" xfId="222"/>
    <cellStyle name="Smart General" xfId="223"/>
    <cellStyle name="Smart Highlight" xfId="224"/>
    <cellStyle name="Smart Percent" xfId="225"/>
    <cellStyle name="Smart Source" xfId="226"/>
    <cellStyle name="Smart Subtitle 1" xfId="227"/>
    <cellStyle name="Smart Subtitle 2" xfId="228"/>
    <cellStyle name="Smart Subtotal" xfId="229"/>
    <cellStyle name="Smart Title" xfId="230"/>
    <cellStyle name="Smart Total" xfId="231"/>
    <cellStyle name="Style 1" xfId="233"/>
    <cellStyle name="Stilius 1" xfId="232"/>
    <cellStyle name="Suma 2" xfId="234"/>
    <cellStyle name="Suma 3" xfId="235"/>
    <cellStyle name="Susietas langelis 2" xfId="236"/>
    <cellStyle name="Tikrinimo langelis 2" xfId="237"/>
    <cellStyle name="Valiuta 2" xfId="238"/>
    <cellStyle name="Valiuta 3" xfId="4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Veikla%20201601%20-%2001.xlsm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_serveris\Users\Astute\AppData\Local\Microsoft\Windows\Temporary%20Internet%20Files\Content.Outlook\GDJBI96V\Bendri%20darbai\Ekonomistes\EKONOMIS\PLANAI\2008\Vartotojai\Rita%20Raisutiene\2006P\planas2006-13-11.7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Vartotojai\Rita%20Raisutiene\2010\ANALIZ&#278;S\planas2010(kopija1)k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Veikla%202018-01.xlsm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Veikla%202019-01.xlsm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Veikla%202019-02.xlsm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Veikla%202019-03.xlsm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Veikla%202019-04.xlsm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Veikla%202019-05.xlsm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Veikla%202019-06.xlsm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Veikla%202019-07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regula.lt/Bendri%20darbai/Ekonomistes/EKONOMIS/PLANAI/2008/Vartotojai/Rita%20Raisutiene/2006P/planas2006-13-11.7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Veikla%202019-08.xlsm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Veikla%202019-09.xlsm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Veikla%202019-10.xlsm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Veikla%202019-11.xlsm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Veikla%202019-12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r.gailiene\Users\Zygis\Desktop\E:\Bendri%20darbai\Ekonomistes\EKONOMIS\PLANAI\2008\Vartotojai\Rita%20Raisutiene\2006P\planas2006-13-11.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r.gailiene\Bendri%20darbai\Ekonomistes\EKONOMIS\PLANAI\2008\Vartotojai\Rita%20Raisutiene\2006P\planas2006-13-11.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ckup\User_docs\Bendri%20darbai\Ekonomistes\EKONOMIS\PLANAI\2008\Vartotojai\Rita%20Raisutiene\2006P\planas2006-13-11.7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USERS\Grazvyda\2005\S&#261;naud&#371;%20pl%202005-baz12-2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_serveris\bendra\Bendri%20darbai\Ekonomistes\EKONOMIS\PLANAI\2008\Vartotojai\Rita%20Raisutiene\2006P\planas2006-13-11.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Grazvyda\2005\S&#261;naud&#371;%20pl%202005-baz12-2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endri%20darbai\Ekonomistes\EKONOMIS\PLANAI\2008\Vartotojai\Rita%20Raisutiene\2006P\planas2006-13-11.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_Duomenys"/>
      <sheetName val="2_Priskyrimai"/>
      <sheetName val="3_Skaiciavimai"/>
      <sheetName val="Pradzia"/>
      <sheetName val="Bendras"/>
      <sheetName val="Vanduo"/>
      <sheetName val="Šiluma"/>
      <sheetName val="Kita veikla"/>
      <sheetName val="Bendra"/>
      <sheetName val="Veikla 201601 - 01"/>
    </sheetNames>
    <sheetDataSet>
      <sheetData sheetId="0"/>
      <sheetData sheetId="1">
        <row r="3">
          <cell r="A3">
            <v>6003101</v>
          </cell>
          <cell r="B3" t="str">
            <v>Pagrindinių žaliavų sąnaudos</v>
          </cell>
          <cell r="C3" t="str">
            <v>Technologinės medžiagos</v>
          </cell>
          <cell r="D3" t="str">
            <v>Kuro sąnaudos energijai gaminti</v>
          </cell>
          <cell r="E3" t="str">
            <v>Kitos sąnaudos</v>
          </cell>
          <cell r="F3" t="str">
            <v>Kuro sąnaudos energijai gaminti</v>
          </cell>
          <cell r="H3" t="str">
            <v>ŠIL-GAMYBA</v>
          </cell>
          <cell r="I3" t="str">
            <v>Kita reguliuojama</v>
          </cell>
          <cell r="J3" t="str">
            <v>Gamyba</v>
          </cell>
          <cell r="K3" t="str">
            <v>Kita reguliuojama</v>
          </cell>
          <cell r="L3" t="str">
            <v>Gamyba</v>
          </cell>
        </row>
        <row r="4">
          <cell r="A4">
            <v>6003102</v>
          </cell>
          <cell r="B4" t="str">
            <v>Pagalbinės žaliavos ( kita veikla )</v>
          </cell>
          <cell r="C4" t="str">
            <v>Kitos sąnaudos</v>
          </cell>
          <cell r="D4" t="str">
            <v>Einamojo remonto ir aptarnavimo sąnaudos</v>
          </cell>
          <cell r="E4" t="str">
            <v>Einamasis remontas ir eksploatacinės medžiagos</v>
          </cell>
          <cell r="F4" t="str">
            <v>Einamasis remontas ir eksploatacinės medžiagos</v>
          </cell>
          <cell r="H4" t="str">
            <v>ŠIL-PERDAVIMAS</v>
          </cell>
          <cell r="I4" t="str">
            <v>Kita reguliuojama</v>
          </cell>
          <cell r="J4" t="str">
            <v>Perdavimas</v>
          </cell>
          <cell r="K4" t="str">
            <v>Kita reguliuojama</v>
          </cell>
          <cell r="L4" t="str">
            <v>Perdavimas</v>
          </cell>
        </row>
        <row r="5">
          <cell r="A5">
            <v>6003103</v>
          </cell>
          <cell r="B5" t="str">
            <v>Technologinės medžiagos</v>
          </cell>
          <cell r="C5" t="str">
            <v>Technologinės medžiagos</v>
          </cell>
          <cell r="D5" t="str">
            <v>Einamojo remonto ir aptarnavimo sąnaudos</v>
          </cell>
          <cell r="E5" t="str">
            <v>Einamasis remontas ir eksploatacinės medžiagos</v>
          </cell>
          <cell r="F5" t="str">
            <v>Einamasis remontas ir eksploatacinės medžiagos</v>
          </cell>
          <cell r="H5" t="str">
            <v>ŠIL-KV-PRIETAISAI</v>
          </cell>
          <cell r="I5" t="str">
            <v>Kita reguliuojama</v>
          </cell>
          <cell r="J5" t="str">
            <v>Karšto vandens tiekimas</v>
          </cell>
          <cell r="K5" t="str">
            <v>Kita reguliuojama</v>
          </cell>
          <cell r="L5" t="str">
            <v>Karšto vandens tiekimas</v>
          </cell>
        </row>
        <row r="6">
          <cell r="A6">
            <v>6003211</v>
          </cell>
          <cell r="B6" t="str">
            <v>Tiesiogiai priskaityti darbuotojų atlyginimai (vand.)</v>
          </cell>
          <cell r="C6" t="str">
            <v>Darbo užmokestis</v>
          </cell>
          <cell r="D6" t="str">
            <v>Darbo užmokesčio sąnaudos</v>
          </cell>
          <cell r="E6" t="str">
            <v>Darbo užmokestis</v>
          </cell>
          <cell r="F6" t="str">
            <v>Darbo užmokestis</v>
          </cell>
          <cell r="H6" t="str">
            <v>ŠIL-SIS-PRIEŽIŪRA</v>
          </cell>
          <cell r="I6" t="str">
            <v>Kita nereguliuojama</v>
          </cell>
          <cell r="J6" t="str">
            <v>Kita nereguliuojama</v>
          </cell>
          <cell r="K6" t="str">
            <v>Sistemų priežiūra</v>
          </cell>
          <cell r="L6" t="str">
            <v>Sistemų priežiūra</v>
          </cell>
        </row>
        <row r="7">
          <cell r="A7">
            <v>6003212</v>
          </cell>
          <cell r="B7" t="str">
            <v>Tiesiogiai priskaityti darbuotojų atlyginimai ( šiluma )</v>
          </cell>
          <cell r="C7" t="str">
            <v>Darbo užmokestis</v>
          </cell>
          <cell r="D7" t="str">
            <v>Darbo užmokesčio sąnaudos</v>
          </cell>
          <cell r="E7" t="str">
            <v>Darbo užmokestis</v>
          </cell>
          <cell r="F7" t="str">
            <v>Darbo užmokestis</v>
          </cell>
          <cell r="H7" t="str">
            <v>ŠIL-ATL</v>
          </cell>
          <cell r="I7" t="str">
            <v>Kita reguliuojama</v>
          </cell>
          <cell r="J7" t="str">
            <v>ATL</v>
          </cell>
          <cell r="K7" t="str">
            <v>Kita reguliuojama</v>
          </cell>
          <cell r="L7" t="str">
            <v>ATL</v>
          </cell>
        </row>
        <row r="8">
          <cell r="A8">
            <v>6003213</v>
          </cell>
          <cell r="B8" t="str">
            <v>Tiesiogiai priskaityti darbuotojų atlyginimai ( renovacija )</v>
          </cell>
          <cell r="C8" t="str">
            <v>Darbo užmokestis</v>
          </cell>
          <cell r="D8" t="str">
            <v>Darbo užmokesčio sąnaudos</v>
          </cell>
          <cell r="E8" t="str">
            <v>Darbo užmokestis</v>
          </cell>
          <cell r="F8" t="str">
            <v>Darbo užmokestis</v>
          </cell>
          <cell r="H8" t="str">
            <v>VAN-GAVYBA</v>
          </cell>
          <cell r="I8" t="str">
            <v>Gavyba</v>
          </cell>
          <cell r="J8" t="str">
            <v>Kita reguliuojama</v>
          </cell>
          <cell r="K8" t="str">
            <v>Kita reguliuojama</v>
          </cell>
          <cell r="L8" t="str">
            <v>Gavyba</v>
          </cell>
        </row>
        <row r="9">
          <cell r="A9">
            <v>6003221</v>
          </cell>
          <cell r="B9" t="str">
            <v>Tiesiogiai priskaitytas darbuotojų soc.draudimas (vand.)</v>
          </cell>
          <cell r="C9" t="str">
            <v>Atskaitymai socialiniam draudimui</v>
          </cell>
          <cell r="D9" t="str">
            <v>Privalomojo socialinio draudimo sąnaudos</v>
          </cell>
          <cell r="E9" t="str">
            <v>Atskaitymai socialiniam draudimui</v>
          </cell>
          <cell r="F9" t="str">
            <v>Atskaitymai socialiniam draudimui</v>
          </cell>
          <cell r="H9" t="str">
            <v>VAN-PRISTATYMAS</v>
          </cell>
          <cell r="I9" t="str">
            <v>Pristatymas</v>
          </cell>
          <cell r="J9" t="str">
            <v>Kita reguliuojama</v>
          </cell>
          <cell r="K9" t="str">
            <v>Kita reguliuojama</v>
          </cell>
          <cell r="L9" t="str">
            <v>Pristatymas</v>
          </cell>
        </row>
        <row r="10">
          <cell r="A10">
            <v>6003222</v>
          </cell>
          <cell r="B10" t="str">
            <v>Tiesiogiai priskaitytas darbuotojų soc.draudimas (šiluma)</v>
          </cell>
          <cell r="C10" t="str">
            <v>Atskaitymai socialiniam draudimui</v>
          </cell>
          <cell r="D10" t="str">
            <v>Privalomojo socialinio draudimo sąnaudos</v>
          </cell>
          <cell r="E10" t="str">
            <v>Atskaitymai socialiniam draudimui</v>
          </cell>
          <cell r="F10" t="str">
            <v>Atskaitymai socialiniam draudimui</v>
          </cell>
          <cell r="H10" t="str">
            <v>VAN-RUOŠIMAS</v>
          </cell>
          <cell r="I10" t="str">
            <v>Ruošimas</v>
          </cell>
          <cell r="J10" t="str">
            <v>Kita reguliuojama</v>
          </cell>
          <cell r="K10" t="str">
            <v>Kita reguliuojama</v>
          </cell>
          <cell r="L10" t="str">
            <v>Ruošimas</v>
          </cell>
        </row>
        <row r="11">
          <cell r="A11">
            <v>6003223</v>
          </cell>
          <cell r="B11" t="str">
            <v>Tiesiogiai priskaitytas darbuotojų soc.draudimas(renovacija)</v>
          </cell>
          <cell r="C11" t="str">
            <v>Atskaitymai socialiniam draudimui</v>
          </cell>
          <cell r="D11" t="str">
            <v>Privalomojo socialinio draudimo sąnaudos</v>
          </cell>
          <cell r="E11" t="str">
            <v>Atskaitymai socialiniam draudimui</v>
          </cell>
          <cell r="F11" t="str">
            <v>Atskaitymai socialiniam draudimui</v>
          </cell>
          <cell r="H11" t="str">
            <v>NUO-SURINKIMAS</v>
          </cell>
          <cell r="I11" t="str">
            <v>Surinkimas</v>
          </cell>
          <cell r="J11" t="str">
            <v>Kita reguliuojama</v>
          </cell>
          <cell r="K11" t="str">
            <v>Kita reguliuojama</v>
          </cell>
          <cell r="L11" t="str">
            <v>Surinkimas</v>
          </cell>
        </row>
        <row r="12">
          <cell r="A12">
            <v>6003231</v>
          </cell>
          <cell r="B12" t="str">
            <v>Įmokos į Garantinį fondą (vanduo)</v>
          </cell>
          <cell r="C12" t="str">
            <v>Įmokos į garantinį fondą</v>
          </cell>
          <cell r="D12" t="str">
            <v>Garantinio fondo įmokų sąnaudos</v>
          </cell>
          <cell r="E12" t="str">
            <v>Įmokos į garantinį fondą</v>
          </cell>
          <cell r="F12" t="str">
            <v>Įmokos į garantinį fondą</v>
          </cell>
          <cell r="H12" t="str">
            <v>NUO-VALYMAS</v>
          </cell>
          <cell r="I12" t="str">
            <v>Valymas</v>
          </cell>
          <cell r="J12" t="str">
            <v>Kita reguliuojama</v>
          </cell>
          <cell r="K12" t="str">
            <v>Kita reguliuojama</v>
          </cell>
          <cell r="L12" t="str">
            <v>Valymas</v>
          </cell>
        </row>
        <row r="13">
          <cell r="A13">
            <v>6003232</v>
          </cell>
          <cell r="B13" t="str">
            <v>Įmokos į Garantinį fondą (šiluma)</v>
          </cell>
          <cell r="C13" t="str">
            <v>Įmokos į garantinį fondą</v>
          </cell>
          <cell r="D13" t="str">
            <v>Garantinio fondo įmokų sąnaudos</v>
          </cell>
          <cell r="E13" t="str">
            <v>Įmokos į garantinį fondą</v>
          </cell>
          <cell r="F13" t="str">
            <v>Įmokos į garantinį fondą</v>
          </cell>
          <cell r="H13" t="str">
            <v>NUO-DUMBLAS</v>
          </cell>
          <cell r="I13" t="str">
            <v>Dumblas</v>
          </cell>
          <cell r="J13" t="str">
            <v>Kita reguliuojama</v>
          </cell>
          <cell r="K13" t="str">
            <v>Kita reguliuojama</v>
          </cell>
          <cell r="L13" t="str">
            <v>Dumblas</v>
          </cell>
        </row>
        <row r="14">
          <cell r="A14">
            <v>6003233</v>
          </cell>
          <cell r="B14" t="str">
            <v>Įmokos į Garantinį fondą (renovacija)</v>
          </cell>
          <cell r="C14" t="str">
            <v>Įmokos į garantinį fondą</v>
          </cell>
          <cell r="D14" t="str">
            <v>Garantinio fondo įmokų sąnaudos</v>
          </cell>
          <cell r="E14" t="str">
            <v>Įmokos į garantinį fondą</v>
          </cell>
          <cell r="F14" t="str">
            <v>Įmokos į garantinį fondą</v>
          </cell>
          <cell r="H14" t="str">
            <v>NUO-PAVIRŠINĖS</v>
          </cell>
          <cell r="I14" t="str">
            <v>Pav. nuotekos</v>
          </cell>
          <cell r="J14" t="str">
            <v>Kita reguliuojama</v>
          </cell>
          <cell r="K14" t="str">
            <v>Kita reguliuojama</v>
          </cell>
          <cell r="L14" t="str">
            <v>Pav. nuotekos</v>
          </cell>
        </row>
        <row r="15">
          <cell r="A15">
            <v>6003300</v>
          </cell>
          <cell r="B15" t="str">
            <v>Ilg.turto nusidėvėjimo ir amortizacijos sąnaudos (gamyba)</v>
          </cell>
          <cell r="C15" t="str">
            <v>Ilgalaikio turto nusidėvėjimas</v>
          </cell>
          <cell r="D15" t="str">
            <v>Nusidėvėjimo sąnaudos</v>
          </cell>
          <cell r="E15" t="str">
            <v>Ilgalaikio turto nusidėvėjimas</v>
          </cell>
          <cell r="F15" t="str">
            <v>Ilgalaikio turto nusidėvėjimas</v>
          </cell>
          <cell r="H15" t="str">
            <v>NUO-ASENIZACIJA</v>
          </cell>
          <cell r="I15" t="str">
            <v>Asen. mašinos</v>
          </cell>
          <cell r="J15" t="str">
            <v>Kita reguliuojama</v>
          </cell>
          <cell r="K15" t="str">
            <v>Kita reguliuojama</v>
          </cell>
          <cell r="L15" t="str">
            <v>Asen. mašinos</v>
          </cell>
        </row>
        <row r="16">
          <cell r="A16">
            <v>6003301</v>
          </cell>
          <cell r="B16" t="str">
            <v>Ilg.turto nusidėvėjimo ir amortizacijos sąnaudos ( ES )</v>
          </cell>
          <cell r="C16" t="str">
            <v>Ilgalaikio turto nusidėvėjimas</v>
          </cell>
          <cell r="D16" t="str">
            <v>Nusidėvėjimo sąnaudos</v>
          </cell>
          <cell r="E16" t="str">
            <v>Ilgalaikio turto nusidėvėjimas</v>
          </cell>
          <cell r="F16" t="str">
            <v>Ilgalaikio turto nusidėvėjimas</v>
          </cell>
          <cell r="H16" t="str">
            <v>KITA-RENOVACIJA</v>
          </cell>
          <cell r="I16" t="str">
            <v>Kita nereguliuojama</v>
          </cell>
          <cell r="J16" t="str">
            <v>Kita nereguliuojama</v>
          </cell>
          <cell r="K16" t="str">
            <v>Renovacijos administravimas</v>
          </cell>
          <cell r="L16" t="str">
            <v>Renovacijos administravimas</v>
          </cell>
        </row>
        <row r="17">
          <cell r="A17">
            <v>6003302</v>
          </cell>
          <cell r="B17" t="str">
            <v>Eksploatacinės medžiagos (gamyba)</v>
          </cell>
          <cell r="C17" t="str">
            <v>Einamasis remontas ir eksploatacinės medžiagos</v>
          </cell>
          <cell r="D17" t="str">
            <v>Einamojo remonto ir aptarnavimo sąnaudos</v>
          </cell>
          <cell r="E17" t="str">
            <v>Einamasis remontas ir eksploatacinės medžiagos</v>
          </cell>
          <cell r="F17" t="str">
            <v>Einamasis remontas ir eksploatacinės medžiagos</v>
          </cell>
          <cell r="H17" t="str">
            <v>KITA-PASKOLA</v>
          </cell>
          <cell r="I17" t="str">
            <v>Kita nereguliuojama</v>
          </cell>
          <cell r="J17" t="str">
            <v>Kita nereguliuojama</v>
          </cell>
          <cell r="K17" t="str">
            <v>Paskolos administravimas</v>
          </cell>
          <cell r="L17" t="str">
            <v>Paskolos administravimas</v>
          </cell>
        </row>
        <row r="18">
          <cell r="A18">
            <v>6003303</v>
          </cell>
          <cell r="B18" t="str">
            <v>Remontai pagal sutartis (gamyba)</v>
          </cell>
          <cell r="C18" t="str">
            <v>Aptarnavimo paslaugos pagal sutartis</v>
          </cell>
          <cell r="D18" t="str">
            <v>Einamojo remonto ir aptarnavimo sąnaudos</v>
          </cell>
          <cell r="E18" t="str">
            <v>Einamasis remontas ir eksploatacinės medžiagos</v>
          </cell>
          <cell r="F18" t="str">
            <v>Einamasis remontas ir eksploatacinės medžiagos</v>
          </cell>
          <cell r="H18" t="str">
            <v>KITA-KITA</v>
          </cell>
          <cell r="I18" t="str">
            <v>Kita nereguliuojama</v>
          </cell>
          <cell r="J18" t="str">
            <v>Kita nereguliuojama</v>
          </cell>
          <cell r="K18" t="str">
            <v>Kita veikla</v>
          </cell>
          <cell r="L18" t="str">
            <v>Kita veikla</v>
          </cell>
        </row>
        <row r="19">
          <cell r="A19">
            <v>6003400</v>
          </cell>
          <cell r="B19" t="str">
            <v>Elektros sąnaudos (gamyba)</v>
          </cell>
          <cell r="C19" t="str">
            <v>Elektros energija</v>
          </cell>
          <cell r="D19" t="str">
            <v>Elektros energijos technologinėms reikmėms įsigijimo sąnaudos</v>
          </cell>
          <cell r="E19" t="str">
            <v>Elektros energija</v>
          </cell>
          <cell r="F19" t="str">
            <v>Elektros energija</v>
          </cell>
          <cell r="H19" t="str">
            <v>PARD-ŠILUMA</v>
          </cell>
          <cell r="I19" t="str">
            <v>Kita reguliuojama</v>
          </cell>
          <cell r="J19" t="str">
            <v>Mažmeninis aptarnavimas</v>
          </cell>
          <cell r="K19" t="str">
            <v>Kita reguliuojama</v>
          </cell>
          <cell r="L19" t="str">
            <v>Mažmeninis aptarnavimas</v>
          </cell>
        </row>
        <row r="20">
          <cell r="A20">
            <v>6003901</v>
          </cell>
          <cell r="B20" t="str">
            <v>Vandentvarkos turto nuoma</v>
          </cell>
          <cell r="C20" t="str">
            <v>Aptarnavimo paslaugos pagal sutartis</v>
          </cell>
          <cell r="D20" t="str">
            <v>Einamojo remonto ir aptarnavimo sąnaudos</v>
          </cell>
          <cell r="E20" t="str">
            <v>Einamasis remontas ir eksploatacinės medžiagos</v>
          </cell>
          <cell r="F20" t="str">
            <v>Einamasis remontas ir eksploatacinės medžiagos</v>
          </cell>
          <cell r="H20" t="str">
            <v>PARD-KV</v>
          </cell>
          <cell r="I20" t="str">
            <v>Kita reguliuojama</v>
          </cell>
          <cell r="J20" t="str">
            <v>Karšto vandens pardavimas</v>
          </cell>
          <cell r="K20" t="str">
            <v>Kita reguliuojama</v>
          </cell>
          <cell r="L20" t="str">
            <v>Karšto vandens pardavimas</v>
          </cell>
        </row>
        <row r="21">
          <cell r="A21">
            <v>6003902</v>
          </cell>
          <cell r="B21" t="str">
            <v>Laboratorijų paslaugos</v>
          </cell>
          <cell r="C21" t="str">
            <v>Aptarnavimo paslaugos pagal sutartis</v>
          </cell>
          <cell r="D21" t="str">
            <v>Einamojo remonto ir aptarnavimo sąnaudos</v>
          </cell>
          <cell r="E21" t="str">
            <v>Einamasis remontas ir eksploatacinės medžiagos</v>
          </cell>
          <cell r="F21" t="str">
            <v>Einamasis remontas ir eksploatacinės medžiagos</v>
          </cell>
          <cell r="H21" t="str">
            <v>PARD-VANDUO</v>
          </cell>
          <cell r="I21" t="str">
            <v>Apskaitos veikla</v>
          </cell>
          <cell r="J21" t="str">
            <v>Kita reguliuojama</v>
          </cell>
          <cell r="K21" t="str">
            <v>Kita reguliuojama</v>
          </cell>
          <cell r="L21" t="str">
            <v>Apskaitos veikla</v>
          </cell>
        </row>
        <row r="22">
          <cell r="A22">
            <v>6003903</v>
          </cell>
          <cell r="B22" t="str">
            <v>Nuotekų tvarkymo paslaugų pirkimas</v>
          </cell>
          <cell r="C22" t="str">
            <v>Aptarnavimo paslaugos pagal sutartis</v>
          </cell>
          <cell r="D22" t="str">
            <v>Einamojo remonto ir aptarnavimo sąnaudos</v>
          </cell>
          <cell r="E22" t="str">
            <v>Einamasis remontas ir eksploatacinės medžiagos</v>
          </cell>
          <cell r="F22" t="str">
            <v>Einamasis remontas ir eksploatacinės medžiagos</v>
          </cell>
          <cell r="H22" t="str">
            <v>PARD-BENDRAS</v>
          </cell>
          <cell r="I22" t="str">
            <v>Pardavimų veikla</v>
          </cell>
          <cell r="J22" t="str">
            <v>Pardavimų veikla</v>
          </cell>
          <cell r="K22" t="str">
            <v>Pardavimų veikla</v>
          </cell>
          <cell r="L22" t="str">
            <v>Pardavimų veikla</v>
          </cell>
        </row>
        <row r="23">
          <cell r="A23">
            <v>6003904</v>
          </cell>
          <cell r="B23" t="str">
            <v>Telekomunikacijos paslaugos (gamyba)</v>
          </cell>
          <cell r="C23" t="str">
            <v>Aptarnavimo paslaugos pagal sutartis</v>
          </cell>
          <cell r="D23" t="str">
            <v>Einamojo remonto ir aptarnavimo sąnaudos</v>
          </cell>
          <cell r="E23" t="str">
            <v>Einamasis remontas ir eksploatacinės medžiagos</v>
          </cell>
          <cell r="F23" t="str">
            <v>Einamasis remontas ir eksploatacinės medžiagos</v>
          </cell>
          <cell r="H23" t="str">
            <v>VEIKLOS SĄNAUDOS</v>
          </cell>
          <cell r="I23" t="str">
            <v>Bendrosios administracinės</v>
          </cell>
          <cell r="J23" t="str">
            <v>Bendrosios administracinės</v>
          </cell>
          <cell r="K23" t="str">
            <v>Bendrosios administracinės</v>
          </cell>
          <cell r="L23" t="str">
            <v>Bendrosios administracinės</v>
          </cell>
        </row>
        <row r="24">
          <cell r="A24">
            <v>6003905</v>
          </cell>
          <cell r="B24" t="str">
            <v>Transporto kuro sąnaudos (gamyba)</v>
          </cell>
          <cell r="C24" t="str">
            <v>Kuras (tarnsporto)</v>
          </cell>
          <cell r="D24" t="str">
            <v>Kuras (tarnsporto)</v>
          </cell>
          <cell r="E24" t="str">
            <v>Kuras (transporto)</v>
          </cell>
          <cell r="F24" t="str">
            <v>Kuras (transporto)</v>
          </cell>
          <cell r="H24" t="str">
            <v>NEPASKIRSTOMA</v>
          </cell>
          <cell r="I24" t="str">
            <v>Nepaskirstomos</v>
          </cell>
          <cell r="J24" t="str">
            <v>Nepaskirstomos</v>
          </cell>
          <cell r="K24" t="str">
            <v>Nepaskirstomos</v>
          </cell>
          <cell r="L24" t="str">
            <v>Nepaskirstomos</v>
          </cell>
        </row>
        <row r="25">
          <cell r="A25">
            <v>6003906</v>
          </cell>
          <cell r="B25" t="str">
            <v>Transporto paslaugos pagal sutartis (gamyba)</v>
          </cell>
          <cell r="C25" t="str">
            <v>Aptarnavimo paslaugos pagal sutartis</v>
          </cell>
          <cell r="D25" t="str">
            <v>Einamojo remonto ir aptarnavimo sąnaudos</v>
          </cell>
          <cell r="E25" t="str">
            <v>Einamasis remontas ir eksploatacinės medžiagos</v>
          </cell>
          <cell r="F25" t="str">
            <v>Einamasis remontas ir eksploatacinės medžiagos</v>
          </cell>
          <cell r="H25" t="str">
            <v>NEPASKIRSTOMAX</v>
          </cell>
          <cell r="I25" t="str">
            <v>Nepaskirstomos</v>
          </cell>
          <cell r="J25" t="str">
            <v>Nepaskirstomos</v>
          </cell>
          <cell r="K25" t="str">
            <v>Nepaskirstomos</v>
          </cell>
          <cell r="L25" t="str">
            <v>Nepaskirstomos</v>
          </cell>
        </row>
        <row r="26">
          <cell r="A26">
            <v>6003907</v>
          </cell>
          <cell r="B26" t="str">
            <v>Draudimo sąnaudos (gamyba)</v>
          </cell>
          <cell r="C26" t="str">
            <v>Aptarnavimo paslaugos pagal sutartis</v>
          </cell>
          <cell r="D26" t="str">
            <v>Einamojo remonto ir aptarnavimo sąnaudos</v>
          </cell>
          <cell r="E26" t="str">
            <v>Einamasis remontas ir eksploatacinės medžiagos</v>
          </cell>
          <cell r="F26" t="str">
            <v>Einamasis remontas ir eksploatacinės medžiagos</v>
          </cell>
        </row>
        <row r="27">
          <cell r="A27">
            <v>6003909</v>
          </cell>
          <cell r="B27" t="str">
            <v>Kitos tiesioginės gamybos išlaidos</v>
          </cell>
          <cell r="C27" t="str">
            <v>Einamasis remontas ir eksploatacinės medžiagos</v>
          </cell>
          <cell r="D27" t="str">
            <v>Einamojo remonto ir aptarnavimo sąnaudos</v>
          </cell>
          <cell r="E27" t="str">
            <v>Einamasis remontas ir eksploatacinės medžiagos</v>
          </cell>
          <cell r="F27" t="str">
            <v>Einamasis remontas ir eksploatacinės medžiagos</v>
          </cell>
        </row>
        <row r="28">
          <cell r="A28">
            <v>6004101</v>
          </cell>
          <cell r="B28" t="str">
            <v>Pagalbinės žaliavos (energetikai)</v>
          </cell>
          <cell r="C28" t="str">
            <v>Einamasis remontas ir eksploatacinės medžiagos</v>
          </cell>
          <cell r="D28" t="str">
            <v>Einamojo remonto ir aptarnavimo sąnaudos</v>
          </cell>
          <cell r="E28" t="str">
            <v>Einamasis remontas ir eksploatacinės medžiagos</v>
          </cell>
          <cell r="F28" t="str">
            <v>Einamasis remontas ir eksploatacinės medžiagos</v>
          </cell>
        </row>
        <row r="29">
          <cell r="A29">
            <v>6004201</v>
          </cell>
          <cell r="B29" t="str">
            <v>Tiesiogiai priskaityti darbuotojų atlyginimai ( kita veikla)</v>
          </cell>
          <cell r="C29" t="str">
            <v>Darbo užmokestis</v>
          </cell>
          <cell r="D29" t="str">
            <v>Darbo užmokesčio sąnaudos</v>
          </cell>
          <cell r="E29" t="str">
            <v>Darbo užmokestis</v>
          </cell>
          <cell r="F29" t="str">
            <v>Darbo užmokestis</v>
          </cell>
        </row>
        <row r="30">
          <cell r="A30">
            <v>6004202</v>
          </cell>
          <cell r="B30" t="str">
            <v>Tiesiogiai priskaitytas darbuotojų soc.draudimas (kt.veikla)</v>
          </cell>
          <cell r="C30" t="str">
            <v>Atskaitymai socialiniam draudimui</v>
          </cell>
          <cell r="D30" t="str">
            <v>Privalomojo socialinio draudimo sąnaudos</v>
          </cell>
          <cell r="E30" t="str">
            <v>Atskaitymai socialiniam draudimui</v>
          </cell>
          <cell r="F30" t="str">
            <v>Atskaitymai socialiniam draudimui</v>
          </cell>
        </row>
        <row r="31">
          <cell r="A31">
            <v>6004203</v>
          </cell>
          <cell r="B31" t="str">
            <v>Įmokos į Garantinį fondą (energetikai)</v>
          </cell>
          <cell r="C31" t="str">
            <v>Įmokos į garantinį fondą</v>
          </cell>
          <cell r="D31" t="str">
            <v>Garantinio fondo įmokų sąnaudos</v>
          </cell>
          <cell r="E31" t="str">
            <v>Įmokos į garantinį fondą</v>
          </cell>
          <cell r="F31" t="str">
            <v>Įmokos į garantinį fondą</v>
          </cell>
        </row>
        <row r="32">
          <cell r="A32">
            <v>6004301</v>
          </cell>
          <cell r="B32" t="str">
            <v xml:space="preserve">Kitos veiklos ilgalaikio turto nusidėvėjimo sąnaudos </v>
          </cell>
          <cell r="C32" t="str">
            <v>Ilgalaikio turto nusidėvėjimas</v>
          </cell>
          <cell r="D32" t="str">
            <v>Nusidėvėjimo sąnaudos</v>
          </cell>
          <cell r="E32" t="str">
            <v>Ilgalaikio turto nusidėvėjimas</v>
          </cell>
          <cell r="F32" t="str">
            <v>Ilgalaikio turto nusidėvėjimas</v>
          </cell>
        </row>
        <row r="33">
          <cell r="A33">
            <v>6004302</v>
          </cell>
          <cell r="B33" t="str">
            <v>Eksploatacinės medžiagos (energetikai)</v>
          </cell>
          <cell r="C33" t="str">
            <v>Einamasis remontas ir eksploatacinės medžiagos</v>
          </cell>
          <cell r="D33" t="str">
            <v>Einamojo remonto ir aptarnavimo sąnaudos</v>
          </cell>
          <cell r="E33" t="str">
            <v>Einamasis remontas ir eksploatacinės medžiagos</v>
          </cell>
          <cell r="F33" t="str">
            <v>Einamasis remontas ir eksploatacinės medžiagos</v>
          </cell>
        </row>
        <row r="34">
          <cell r="A34">
            <v>6004303</v>
          </cell>
          <cell r="B34" t="str">
            <v>Remontai pagal sutartis (energetikai)</v>
          </cell>
          <cell r="C34" t="str">
            <v>Einamasis remontas ir eksploatacinės medžiagos</v>
          </cell>
          <cell r="D34" t="str">
            <v>Einamojo remonto ir aptarnavimo sąnaudos</v>
          </cell>
          <cell r="E34" t="str">
            <v>Einamasis remontas ir eksploatacinės medžiagos</v>
          </cell>
          <cell r="F34" t="str">
            <v>Einamasis remontas ir eksploatacinės medžiagos</v>
          </cell>
        </row>
        <row r="35">
          <cell r="A35">
            <v>6004400</v>
          </cell>
          <cell r="B35" t="str">
            <v>Elektros sąnaudos (energetika)</v>
          </cell>
          <cell r="C35" t="str">
            <v>Elektros energija</v>
          </cell>
          <cell r="D35" t="str">
            <v>Elektros energijos technologinėms reikmėms įsigijimo sąnaudos</v>
          </cell>
          <cell r="E35" t="str">
            <v>Elektros energija</v>
          </cell>
          <cell r="F35" t="str">
            <v>Elektros energija</v>
          </cell>
        </row>
        <row r="36">
          <cell r="A36">
            <v>6004901</v>
          </cell>
          <cell r="B36" t="str">
            <v>Telekomunikacijos paslaugos (energetikai)</v>
          </cell>
          <cell r="C36" t="str">
            <v>Einamasis remontas ir eksploatacinės medžiagos</v>
          </cell>
          <cell r="D36" t="str">
            <v>Einamojo remonto ir aptarnavimo sąnaudos</v>
          </cell>
          <cell r="E36" t="str">
            <v>Einamasis remontas ir eksploatacinės medžiagos</v>
          </cell>
          <cell r="F36" t="str">
            <v>Einamasis remontas ir eksploatacinės medžiagos</v>
          </cell>
        </row>
        <row r="37">
          <cell r="A37">
            <v>6004902</v>
          </cell>
          <cell r="B37" t="str">
            <v>Transporto kuro sąnaudos (energetikai)</v>
          </cell>
          <cell r="C37" t="str">
            <v>Kuras (tarnsporto)</v>
          </cell>
          <cell r="D37" t="str">
            <v>Kuras (tarnsporto)</v>
          </cell>
          <cell r="E37" t="str">
            <v>Kuras (transporto)</v>
          </cell>
          <cell r="F37" t="str">
            <v>Kuras (transporto)</v>
          </cell>
        </row>
        <row r="38">
          <cell r="A38">
            <v>6004903</v>
          </cell>
          <cell r="B38" t="str">
            <v>Transporto paslaugos pagal sutartis (energetika)</v>
          </cell>
          <cell r="C38" t="str">
            <v>Einamasis remontas ir eksploatacinės medžiagos</v>
          </cell>
          <cell r="D38" t="str">
            <v>Elektros energijos technologinėms reikmėms įsigijimo sąnaudos</v>
          </cell>
          <cell r="E38" t="str">
            <v>Einamasis remontas ir eksploatacinės medžiagos</v>
          </cell>
          <cell r="F38" t="str">
            <v>Einamasis remontas ir eksploatacinės medžiagos</v>
          </cell>
        </row>
        <row r="39">
          <cell r="A39">
            <v>6004904</v>
          </cell>
          <cell r="B39" t="str">
            <v>Draudimo sąnaudos (energetikai)</v>
          </cell>
          <cell r="C39" t="str">
            <v>Einamasis remontas ir eksploatacinės medžiagos</v>
          </cell>
          <cell r="D39" t="str">
            <v>Einamojo remonto ir aptarnavimo sąnaudos</v>
          </cell>
          <cell r="E39" t="str">
            <v>Einamasis remontas ir eksploatacinės medžiagos</v>
          </cell>
          <cell r="F39" t="str">
            <v>Einamasis remontas ir eksploatacinės medžiagos</v>
          </cell>
        </row>
        <row r="40">
          <cell r="A40">
            <v>6004905</v>
          </cell>
          <cell r="B40" t="str">
            <v>Transporto paslaugos pagal sutartis (šiluma)</v>
          </cell>
          <cell r="C40" t="str">
            <v>Einamasis remontas ir eksploatacinės medžiagos</v>
          </cell>
          <cell r="D40" t="str">
            <v>Einamojo remonto ir aptarnavimo sąnaudos</v>
          </cell>
          <cell r="E40" t="str">
            <v>Einamasis remontas ir eksploatacinės medžiagos</v>
          </cell>
          <cell r="F40" t="str">
            <v>Einamasis remontas ir eksploatacinės medžiagos</v>
          </cell>
        </row>
        <row r="41">
          <cell r="A41">
            <v>6201000</v>
          </cell>
          <cell r="B41" t="str">
            <v>Nusidėvėjimas (pardavimai)</v>
          </cell>
          <cell r="C41" t="str">
            <v>Ilgalaikio turto nusidėvėjimas</v>
          </cell>
          <cell r="D41" t="str">
            <v>Nusidėvėjimo sąnaudos</v>
          </cell>
          <cell r="E41" t="str">
            <v>Ilgalaikio turto nusidėvėjimas</v>
          </cell>
          <cell r="F41" t="str">
            <v>Ilgalaikio turto nusidėvėjimas</v>
          </cell>
        </row>
        <row r="42">
          <cell r="A42">
            <v>6203001</v>
          </cell>
          <cell r="B42" t="str">
            <v>Darbo užmokestis (pardavimai)</v>
          </cell>
          <cell r="C42" t="str">
            <v>Darbo užmokestis</v>
          </cell>
          <cell r="D42" t="str">
            <v>Darbo užmokesčio sąnaudos</v>
          </cell>
          <cell r="E42" t="str">
            <v>Darbo užmokestis</v>
          </cell>
          <cell r="F42" t="str">
            <v>Darbo užmokestis</v>
          </cell>
        </row>
        <row r="43">
          <cell r="A43">
            <v>6203002</v>
          </cell>
          <cell r="B43" t="str">
            <v>Soc. draudimas (pardavimai)</v>
          </cell>
          <cell r="C43" t="str">
            <v>Atskaitymai socialiniam draudimui</v>
          </cell>
          <cell r="D43" t="str">
            <v>Privalomojo socialinio draudimo sąnaudos</v>
          </cell>
          <cell r="E43" t="str">
            <v>Atskaitymai socialiniam draudimui</v>
          </cell>
          <cell r="F43" t="str">
            <v>Atskaitymai socialiniam draudimui</v>
          </cell>
        </row>
        <row r="44">
          <cell r="A44">
            <v>6203003</v>
          </cell>
          <cell r="B44" t="str">
            <v>Įmokos į Garantinį fondą (pardavimai)</v>
          </cell>
          <cell r="C44" t="str">
            <v>Įmokos į garantinį fondą</v>
          </cell>
          <cell r="D44" t="str">
            <v>Garantinio fondo įmokų sąnaudos</v>
          </cell>
          <cell r="E44" t="str">
            <v>Įmokos į garantinį fondą</v>
          </cell>
          <cell r="F44" t="str">
            <v>Įmokos į garantinį fondą</v>
          </cell>
        </row>
        <row r="45">
          <cell r="A45">
            <v>6208003</v>
          </cell>
          <cell r="B45" t="str">
            <v>Gyventojų įmokų administravimas</v>
          </cell>
          <cell r="C45" t="str">
            <v xml:space="preserve">    kitos administracinės sąnaudos</v>
          </cell>
          <cell r="D45" t="str">
            <v xml:space="preserve">    kitos administracinės sąnaudos</v>
          </cell>
          <cell r="E45" t="str">
            <v xml:space="preserve">    kitos administracinės sąnaudos</v>
          </cell>
          <cell r="F45" t="str">
            <v xml:space="preserve">    kitos administracinės sąnaudos</v>
          </cell>
        </row>
        <row r="46">
          <cell r="A46">
            <v>6208004</v>
          </cell>
          <cell r="B46" t="str">
            <v>Apskaitos prietaisų keitimo paslaugos</v>
          </cell>
          <cell r="C46" t="str">
            <v>Aptarnavimo paslaugos pagal sutartis</v>
          </cell>
          <cell r="D46" t="str">
            <v>Einamojo remonto ir aptarnavimo sąnaudos</v>
          </cell>
          <cell r="E46" t="str">
            <v>Einamasis remontas ir eksploatacinės medžiagos</v>
          </cell>
          <cell r="F46" t="str">
            <v>Einamasis remontas ir eksploatacinės medžiagos</v>
          </cell>
        </row>
        <row r="47">
          <cell r="A47">
            <v>6208005</v>
          </cell>
          <cell r="B47" t="str">
            <v>Apskaitos prietaisų metrologinės patikros paslaugos</v>
          </cell>
          <cell r="C47" t="str">
            <v>Aptarnavimo paslaugos pagal sutartis</v>
          </cell>
          <cell r="D47" t="str">
            <v>Einamojo remonto ir aptarnavimo sąnaudos</v>
          </cell>
          <cell r="E47" t="str">
            <v>Einamasis remontas ir eksploatacinės medžiagos</v>
          </cell>
          <cell r="F47" t="str">
            <v>Einamasis remontas ir eksploatacinės medžiagos</v>
          </cell>
        </row>
        <row r="48">
          <cell r="A48">
            <v>6208006</v>
          </cell>
          <cell r="B48" t="str">
            <v>Sąskaitų pateikimo, sutarčių sudarymo sąnaudos</v>
          </cell>
          <cell r="C48" t="str">
            <v xml:space="preserve">    kitos administracinės sąnaudos</v>
          </cell>
          <cell r="D48" t="str">
            <v xml:space="preserve">    kitos administracinės sąnaudos</v>
          </cell>
          <cell r="E48" t="str">
            <v xml:space="preserve">    kitos administracinės sąnaudos</v>
          </cell>
          <cell r="F48" t="str">
            <v xml:space="preserve">    kitos administracinės sąnaudos</v>
          </cell>
        </row>
        <row r="49">
          <cell r="A49">
            <v>6208007</v>
          </cell>
          <cell r="B49" t="str">
            <v>Transporto priemonių remontas (pardavimai)</v>
          </cell>
          <cell r="C49" t="str">
            <v>Aptarnavimo paslaugos pagal sutartis</v>
          </cell>
          <cell r="D49" t="str">
            <v>Rinkodaros ir pardavimų sąnaudos</v>
          </cell>
          <cell r="E49" t="str">
            <v>Einamasis remontas ir eksploatacinės medžiagos</v>
          </cell>
          <cell r="F49" t="str">
            <v>Einamasis remontas ir eksploatacinės medžiagos</v>
          </cell>
        </row>
        <row r="50">
          <cell r="A50">
            <v>6208008</v>
          </cell>
          <cell r="B50" t="str">
            <v>Draudimo sąnaudos (pardavimai)</v>
          </cell>
          <cell r="C50" t="str">
            <v>Aptarnavimo paslaugos pagal sutartis</v>
          </cell>
          <cell r="D50" t="str">
            <v>Kitos paskirstomos sąnaudos</v>
          </cell>
          <cell r="E50" t="str">
            <v>Kitos sąnaudos</v>
          </cell>
          <cell r="F50" t="str">
            <v>Kitos sąnaudos</v>
          </cell>
        </row>
        <row r="51">
          <cell r="A51">
            <v>6208009</v>
          </cell>
          <cell r="B51" t="str">
            <v>Transporto kuro sąnaudos (pardavimai)</v>
          </cell>
          <cell r="C51" t="str">
            <v>Kuras (tarnsporto)</v>
          </cell>
          <cell r="D51" t="str">
            <v>Kuras (tarnsporto)</v>
          </cell>
          <cell r="E51" t="str">
            <v>Kuras (transporto)</v>
          </cell>
          <cell r="F51" t="str">
            <v>Kuras (transporto)</v>
          </cell>
        </row>
        <row r="52">
          <cell r="A52">
            <v>6300000</v>
          </cell>
          <cell r="B52" t="str">
            <v>Nuomos sąnaudos (admin)</v>
          </cell>
          <cell r="C52" t="str">
            <v xml:space="preserve">    bendrosios (administracinės) sąnaudos</v>
          </cell>
          <cell r="D52" t="str">
            <v xml:space="preserve">    bendros (administracinės) sąnaudos</v>
          </cell>
          <cell r="E52" t="str">
            <v xml:space="preserve">    bendrosios (administracinės) sąnaudos</v>
          </cell>
          <cell r="F52" t="str">
            <v xml:space="preserve">    bendrosios (administracinės) sąnaudos</v>
          </cell>
        </row>
        <row r="53">
          <cell r="A53">
            <v>6301001</v>
          </cell>
          <cell r="B53" t="str">
            <v>Eksploatacinės medžiagos (admin)</v>
          </cell>
          <cell r="C53" t="str">
            <v xml:space="preserve">    bendrosios (administracinės) sąnaudos</v>
          </cell>
          <cell r="D53" t="str">
            <v xml:space="preserve">    bendros (administracinės) sąnaudos</v>
          </cell>
          <cell r="E53" t="str">
            <v xml:space="preserve">    bendrosios (administracinės) sąnaudos</v>
          </cell>
          <cell r="F53" t="str">
            <v xml:space="preserve">    bendrosios (administracinės) sąnaudos</v>
          </cell>
        </row>
        <row r="54">
          <cell r="A54">
            <v>6301002</v>
          </cell>
          <cell r="B54" t="str">
            <v>Remontai pagal suratys (admin)</v>
          </cell>
          <cell r="C54" t="str">
            <v xml:space="preserve">    bendrosios (administracinės) sąnaudos</v>
          </cell>
          <cell r="D54" t="str">
            <v xml:space="preserve">    bendros (administracinės) sąnaudos</v>
          </cell>
          <cell r="E54" t="str">
            <v xml:space="preserve">    bendrosios (administracinės) sąnaudos</v>
          </cell>
          <cell r="F54" t="str">
            <v xml:space="preserve">    bendrosios (administracinės) sąnaudos</v>
          </cell>
        </row>
        <row r="55">
          <cell r="A55">
            <v>6302001</v>
          </cell>
          <cell r="B55" t="str">
            <v>Elektros sąnaudos (admin)</v>
          </cell>
          <cell r="C55" t="str">
            <v xml:space="preserve">    bendrosios (administracinės) sąnaudos</v>
          </cell>
          <cell r="D55" t="str">
            <v xml:space="preserve">    bendros (administracinės) sąnaudos</v>
          </cell>
          <cell r="E55" t="str">
            <v xml:space="preserve">    bendrosios (administracinės) sąnaudos</v>
          </cell>
          <cell r="F55" t="str">
            <v xml:space="preserve">    bendrosios (administracinės) sąnaudos</v>
          </cell>
        </row>
        <row r="56">
          <cell r="A56">
            <v>6302002</v>
          </cell>
          <cell r="B56" t="str">
            <v>Telekomunikacijos paslaugos (admin)</v>
          </cell>
          <cell r="C56" t="str">
            <v xml:space="preserve">    bendrosios (administracinės) sąnaudos</v>
          </cell>
          <cell r="D56" t="str">
            <v xml:space="preserve">    bendros (administracinės) sąnaudos</v>
          </cell>
          <cell r="E56" t="str">
            <v xml:space="preserve">    bendrosios (administracinės) sąnaudos</v>
          </cell>
          <cell r="F56" t="str">
            <v xml:space="preserve">    bendrosios (administracinės) sąnaudos</v>
          </cell>
        </row>
        <row r="57">
          <cell r="A57">
            <v>6302003</v>
          </cell>
          <cell r="B57" t="str">
            <v>Kuro sąnaudos (admin)</v>
          </cell>
          <cell r="C57" t="str">
            <v xml:space="preserve">    bendrosios (administracinės) sąnaudos</v>
          </cell>
          <cell r="D57" t="str">
            <v xml:space="preserve">    bendros (administracinės) sąnaudos</v>
          </cell>
          <cell r="E57" t="str">
            <v xml:space="preserve">    bendrosios (administracinės) sąnaudos</v>
          </cell>
          <cell r="F57" t="str">
            <v xml:space="preserve">    bendrosios (administracinės) sąnaudos</v>
          </cell>
        </row>
        <row r="58">
          <cell r="A58">
            <v>6302004</v>
          </cell>
          <cell r="B58" t="str">
            <v>Transporto paslaugos pagal sutartis (admin)</v>
          </cell>
          <cell r="C58" t="str">
            <v xml:space="preserve">    bendrosios (administracinės) sąnaudos</v>
          </cell>
          <cell r="D58" t="str">
            <v xml:space="preserve">    bendros (administracinės) sąnaudos</v>
          </cell>
          <cell r="E58" t="str">
            <v xml:space="preserve">    bendrosios (administracinės) sąnaudos</v>
          </cell>
          <cell r="F58" t="str">
            <v xml:space="preserve">    bendrosios (administracinės) sąnaudos</v>
          </cell>
        </row>
        <row r="59">
          <cell r="A59">
            <v>6302005</v>
          </cell>
          <cell r="B59" t="str">
            <v>Teisinės ir konsultacinės paslaugos (admin)</v>
          </cell>
          <cell r="C59" t="str">
            <v xml:space="preserve">    bendrosios (administracinės) sąnaudos</v>
          </cell>
          <cell r="D59" t="str">
            <v xml:space="preserve">    bendros (administracinės) sąnaudos</v>
          </cell>
          <cell r="E59" t="str">
            <v xml:space="preserve">    bendrosios (administracinės) sąnaudos</v>
          </cell>
          <cell r="F59" t="str">
            <v xml:space="preserve">    bendrosios (administracinės) sąnaudos</v>
          </cell>
        </row>
        <row r="60">
          <cell r="A60">
            <v>6302006</v>
          </cell>
          <cell r="B60" t="str">
            <v>Kanceliarinės, pašto sąnaudos (admin)</v>
          </cell>
          <cell r="C60" t="str">
            <v xml:space="preserve">    bendrosios (administracinės) sąnaudos</v>
          </cell>
          <cell r="D60" t="str">
            <v xml:space="preserve">    bendros (administracinės) sąnaudos</v>
          </cell>
          <cell r="E60" t="str">
            <v xml:space="preserve">    bendrosios (administracinės) sąnaudos</v>
          </cell>
          <cell r="F60" t="str">
            <v xml:space="preserve">    bendrosios (administracinės) sąnaudos</v>
          </cell>
        </row>
        <row r="61">
          <cell r="A61">
            <v>6302007</v>
          </cell>
          <cell r="B61" t="str">
            <v>Kitos paslaugos pagal sutartis (admin)</v>
          </cell>
          <cell r="C61" t="str">
            <v xml:space="preserve">    bendrosios (administracinės) sąnaudos</v>
          </cell>
          <cell r="D61" t="str">
            <v xml:space="preserve">    bendros (administracinės) sąnaudos</v>
          </cell>
          <cell r="E61" t="str">
            <v xml:space="preserve">    bendrosios (administracinės) sąnaudos</v>
          </cell>
          <cell r="F61" t="str">
            <v xml:space="preserve">    bendrosios (administracinės) sąnaudos</v>
          </cell>
        </row>
        <row r="62">
          <cell r="A62">
            <v>6303000</v>
          </cell>
          <cell r="B62" t="str">
            <v>Draudimo sąnaudos (admin)</v>
          </cell>
          <cell r="C62" t="str">
            <v xml:space="preserve">    bendrosios (administracinės) sąnaudos</v>
          </cell>
          <cell r="D62" t="str">
            <v xml:space="preserve">    bendros (administracinės) sąnaudos</v>
          </cell>
          <cell r="E62" t="str">
            <v xml:space="preserve">    bendrosios (administracinės) sąnaudos</v>
          </cell>
          <cell r="F62" t="str">
            <v xml:space="preserve">    bendrosios (administracinės) sąnaudos</v>
          </cell>
        </row>
        <row r="63">
          <cell r="A63">
            <v>6304100</v>
          </cell>
          <cell r="B63" t="str">
            <v>Darbo užmokestis (admin)</v>
          </cell>
          <cell r="C63" t="str">
            <v xml:space="preserve">    darbo užmokestis (admin)</v>
          </cell>
          <cell r="D63" t="str">
            <v xml:space="preserve">    darbo užmokestis (admin)</v>
          </cell>
          <cell r="E63" t="str">
            <v xml:space="preserve">    darbo užmokestis (admin)</v>
          </cell>
          <cell r="F63" t="str">
            <v xml:space="preserve">    darbo užmokestis (admin)</v>
          </cell>
        </row>
        <row r="64">
          <cell r="A64">
            <v>6304200</v>
          </cell>
          <cell r="B64" t="str">
            <v>Soc. draudimas (admin)</v>
          </cell>
          <cell r="C64" t="str">
            <v xml:space="preserve">    bendrosios (administracinės) sąnaudos</v>
          </cell>
          <cell r="D64" t="str">
            <v xml:space="preserve">    bendros (administracinės) sąnaudos</v>
          </cell>
          <cell r="E64" t="str">
            <v xml:space="preserve">    bendrosios (administracinės) sąnaudos</v>
          </cell>
          <cell r="F64" t="str">
            <v xml:space="preserve">    bendrosios (administracinės) sąnaudos</v>
          </cell>
        </row>
        <row r="65">
          <cell r="A65">
            <v>6304300</v>
          </cell>
          <cell r="B65" t="str">
            <v>Įmokos į Garantinį fondą (admin)</v>
          </cell>
          <cell r="C65" t="str">
            <v xml:space="preserve">    bendrosios (administracinės) sąnaudos</v>
          </cell>
          <cell r="D65" t="str">
            <v xml:space="preserve">    bendros (administracinės) sąnaudos</v>
          </cell>
          <cell r="E65" t="str">
            <v xml:space="preserve">    bendrosios (administracinės) sąnaudos</v>
          </cell>
          <cell r="F65" t="str">
            <v xml:space="preserve">    bendrosios (administracinės) sąnaudos</v>
          </cell>
        </row>
        <row r="66">
          <cell r="A66">
            <v>6306000</v>
          </cell>
          <cell r="B66" t="str">
            <v>Nusidėvėjimo sąnaudos (admin)</v>
          </cell>
          <cell r="C66" t="str">
            <v xml:space="preserve">    bendrosios (administracinės) sąnaudos</v>
          </cell>
          <cell r="D66" t="str">
            <v xml:space="preserve">    bendros (administracinės) sąnaudos</v>
          </cell>
          <cell r="E66" t="str">
            <v xml:space="preserve">    bendrosios (administracinės) sąnaudos</v>
          </cell>
          <cell r="F66" t="str">
            <v xml:space="preserve">    bendrosios (administracinės) sąnaudos</v>
          </cell>
        </row>
        <row r="67">
          <cell r="A67">
            <v>6307000</v>
          </cell>
          <cell r="B67" t="str">
            <v>Amortizacijos sąnaudos (admin)</v>
          </cell>
          <cell r="C67" t="str">
            <v xml:space="preserve">    bendrosios (administracinės) sąnaudos</v>
          </cell>
          <cell r="D67" t="str">
            <v xml:space="preserve">    bendros (administracinės) sąnaudos</v>
          </cell>
          <cell r="E67" t="str">
            <v xml:space="preserve">    bendrosios (administracinės) sąnaudos</v>
          </cell>
          <cell r="F67" t="str">
            <v xml:space="preserve">    bendrosios (administracinės) sąnaudos</v>
          </cell>
        </row>
        <row r="68">
          <cell r="A68">
            <v>6308000</v>
          </cell>
          <cell r="B68" t="str">
            <v>Nekilnojamo turto mokesčio sąnaudos</v>
          </cell>
          <cell r="C68" t="str">
            <v>Mokesčiai</v>
          </cell>
          <cell r="D68" t="str">
            <v>Mokesčių sąnaudos</v>
          </cell>
          <cell r="E68" t="str">
            <v>Mokesčiai</v>
          </cell>
          <cell r="F68" t="str">
            <v>Mokesčiai</v>
          </cell>
        </row>
        <row r="69">
          <cell r="A69">
            <v>6308100</v>
          </cell>
          <cell r="B69" t="str">
            <v>Neatskaitomo pridėtinės vertės mokesčio sąnaudos</v>
          </cell>
          <cell r="C69" t="str">
            <v xml:space="preserve">    kitos finansinės sąnaudos</v>
          </cell>
          <cell r="D69" t="str">
            <v xml:space="preserve">    kitos finansinės sąnaudos</v>
          </cell>
          <cell r="E69" t="str">
            <v xml:space="preserve">    kitos finansinės sąnaudos</v>
          </cell>
          <cell r="F69" t="str">
            <v xml:space="preserve">    kitos finansinės sąnaudos</v>
          </cell>
        </row>
        <row r="70">
          <cell r="A70">
            <v>6308200</v>
          </cell>
          <cell r="B70" t="str">
            <v>Aplinkos teršimo mokesčio sąnaudos</v>
          </cell>
          <cell r="C70" t="str">
            <v>Mokesčiai</v>
          </cell>
          <cell r="D70" t="str">
            <v>Mokesčių sąnaudos</v>
          </cell>
          <cell r="E70" t="str">
            <v>Mokesčiai</v>
          </cell>
          <cell r="F70" t="str">
            <v>Mokesčiai</v>
          </cell>
        </row>
        <row r="71">
          <cell r="A71">
            <v>6308300</v>
          </cell>
          <cell r="B71" t="str">
            <v>Žemės nuomos mokesčio sąnaudos</v>
          </cell>
          <cell r="C71" t="str">
            <v>Mokesčiai</v>
          </cell>
          <cell r="D71" t="str">
            <v>Mokesčių sąnaudos</v>
          </cell>
          <cell r="E71" t="str">
            <v>Mokesčiai</v>
          </cell>
          <cell r="F71" t="str">
            <v>Mokesčiai</v>
          </cell>
        </row>
        <row r="72">
          <cell r="A72">
            <v>6308400</v>
          </cell>
          <cell r="B72" t="str">
            <v>Kitų mokesčių sąnaudos</v>
          </cell>
          <cell r="C72" t="str">
            <v>Mokesčiai</v>
          </cell>
          <cell r="D72" t="str">
            <v>Mokesčių sąnaudos</v>
          </cell>
          <cell r="E72" t="str">
            <v>Mokesčiai</v>
          </cell>
          <cell r="F72" t="str">
            <v>Mokesčiai</v>
          </cell>
        </row>
        <row r="73">
          <cell r="A73">
            <v>6309000</v>
          </cell>
          <cell r="B73" t="str">
            <v>Pirkėjų skolų vertės sumažėjimo sąnaudos</v>
          </cell>
          <cell r="C73" t="str">
            <v xml:space="preserve">    kitos finansinės sąnaudos</v>
          </cell>
          <cell r="D73" t="str">
            <v xml:space="preserve">    kitos finansinės sąnaudos</v>
          </cell>
          <cell r="E73" t="str">
            <v xml:space="preserve">    kitos finansinės sąnaudos</v>
          </cell>
          <cell r="F73" t="str">
            <v xml:space="preserve">    kitos finansinės sąnaudos</v>
          </cell>
        </row>
        <row r="74">
          <cell r="A74">
            <v>6309100</v>
          </cell>
          <cell r="B74" t="str">
            <v>Atsargų vertės sumažėjimo sąnaudos</v>
          </cell>
          <cell r="C74" t="str">
            <v xml:space="preserve">    kitos finansinės sąnaudos</v>
          </cell>
          <cell r="D74" t="str">
            <v xml:space="preserve">    kitos finansinės sąnaudos</v>
          </cell>
          <cell r="E74" t="str">
            <v xml:space="preserve">    kitos finansinės sąnaudos</v>
          </cell>
          <cell r="F74" t="str">
            <v xml:space="preserve">    kitos finansinės sąnaudos</v>
          </cell>
        </row>
        <row r="75">
          <cell r="A75">
            <v>6309200</v>
          </cell>
          <cell r="B75" t="str">
            <v>Nematerialiojo turto vertės sumažėjimo sąnaudos</v>
          </cell>
          <cell r="C75" t="str">
            <v>Kitos sąnaudos</v>
          </cell>
          <cell r="D75" t="str">
            <v>Kitos paskirstomos sąnaudos</v>
          </cell>
          <cell r="E75" t="str">
            <v>Kitos sąnaudos</v>
          </cell>
          <cell r="F75" t="str">
            <v>Kitos sąnaudos</v>
          </cell>
        </row>
        <row r="76">
          <cell r="A76">
            <v>6309300</v>
          </cell>
          <cell r="B76" t="str">
            <v>Ilgalaiko materialiojo turto vertės sumažėjimo sąnaudos</v>
          </cell>
          <cell r="C76" t="str">
            <v>Kitos sąnaudos</v>
          </cell>
          <cell r="D76" t="str">
            <v>Kitos paskirstomos sąnaudos</v>
          </cell>
          <cell r="E76" t="str">
            <v>Kitos sąnaudos</v>
          </cell>
          <cell r="F76" t="str">
            <v>Kitos sąnaudos</v>
          </cell>
        </row>
        <row r="77">
          <cell r="A77">
            <v>6309400</v>
          </cell>
          <cell r="B77" t="str">
            <v>Kito turto vertės sumažėjimo sąnaudos</v>
          </cell>
          <cell r="C77" t="str">
            <v>Kitos sąnaudos</v>
          </cell>
          <cell r="D77" t="str">
            <v>Kitos paskirstomos sąnaudos</v>
          </cell>
          <cell r="E77" t="str">
            <v>Kitos sąnaudos</v>
          </cell>
          <cell r="F77" t="str">
            <v>Kitos sąnaudos</v>
          </cell>
        </row>
        <row r="78">
          <cell r="A78">
            <v>6310000</v>
          </cell>
          <cell r="B78" t="str">
            <v>Atidėjinių sąnaudos</v>
          </cell>
          <cell r="C78" t="str">
            <v>Kitos sąnaudos</v>
          </cell>
          <cell r="D78" t="str">
            <v>Kitos paskirstomos sąnaudos</v>
          </cell>
          <cell r="E78" t="str">
            <v>Kitos sąnaudos</v>
          </cell>
          <cell r="F78" t="str">
            <v>Kitos sąnaudos</v>
          </cell>
        </row>
        <row r="79">
          <cell r="A79">
            <v>6311000</v>
          </cell>
          <cell r="B79" t="str">
            <v>Baudų ir delspinigių sąnaudos</v>
          </cell>
          <cell r="C79" t="str">
            <v>Kitos sąnaudos</v>
          </cell>
          <cell r="D79" t="str">
            <v>Kitos paskirstomos sąnaudos</v>
          </cell>
          <cell r="E79" t="str">
            <v>Kitos sąnaudos</v>
          </cell>
          <cell r="F79" t="str">
            <v>Kitos sąnaudos</v>
          </cell>
        </row>
        <row r="80">
          <cell r="A80">
            <v>6312001</v>
          </cell>
          <cell r="B80" t="str">
            <v>Personalo mokymas ir atestavimas</v>
          </cell>
          <cell r="C80" t="str">
            <v>Kitos sąnaudos</v>
          </cell>
          <cell r="D80" t="str">
            <v>Kitos su personalu susijusios sąnaudos</v>
          </cell>
          <cell r="E80" t="str">
            <v>Kitos sąnaudos</v>
          </cell>
          <cell r="F80" t="str">
            <v>Kitos sąnaudos</v>
          </cell>
        </row>
        <row r="81">
          <cell r="A81">
            <v>6312002</v>
          </cell>
          <cell r="B81" t="str">
            <v>Darbo saugos priemonės</v>
          </cell>
          <cell r="C81" t="str">
            <v>Kitos sąnaudos</v>
          </cell>
          <cell r="D81" t="str">
            <v>Kitos su personalu susijusios sąnaudos</v>
          </cell>
          <cell r="E81" t="str">
            <v>Kitos sąnaudos</v>
          </cell>
          <cell r="F81" t="str">
            <v>Kitos sąnaudos</v>
          </cell>
        </row>
        <row r="82">
          <cell r="A82">
            <v>6312003</v>
          </cell>
          <cell r="B82" t="str">
            <v>Sąnaudos įvaizdžio kurimui, salių nuoma, svečių maitinimas ir pan.</v>
          </cell>
          <cell r="C82" t="str">
            <v xml:space="preserve">    bendrosios (administracinės) sąnaudos</v>
          </cell>
          <cell r="D82" t="str">
            <v xml:space="preserve">    bendros (administracinės) sąnaudos</v>
          </cell>
          <cell r="E82" t="str">
            <v xml:space="preserve">    bendrosios (administracinės) sąnaudos</v>
          </cell>
          <cell r="F82" t="str">
            <v xml:space="preserve">    bendrosios (administracinės) sąnaudos</v>
          </cell>
        </row>
        <row r="83">
          <cell r="A83">
            <v>6312004</v>
          </cell>
          <cell r="B83" t="str">
            <v>Parama, labdara, švietimas</v>
          </cell>
          <cell r="C83" t="str">
            <v xml:space="preserve">    bendrosios (administracinės) sąnaudos</v>
          </cell>
          <cell r="D83" t="str">
            <v xml:space="preserve">    bendros (administracinės) sąnaudos</v>
          </cell>
          <cell r="E83" t="str">
            <v xml:space="preserve">    bendrosios (administracinės) sąnaudos</v>
          </cell>
          <cell r="F83" t="str">
            <v xml:space="preserve">    bendrosios (administracinės) sąnaudos</v>
          </cell>
        </row>
        <row r="84">
          <cell r="A84">
            <v>6312005</v>
          </cell>
          <cell r="B84" t="str">
            <v xml:space="preserve">Narystės, stojamosios įmokos </v>
          </cell>
          <cell r="C84" t="str">
            <v xml:space="preserve">    bendrosios (administracinės) sąnaudos</v>
          </cell>
          <cell r="D84" t="str">
            <v xml:space="preserve">    bendros (administracinės) sąnaudos</v>
          </cell>
          <cell r="E84" t="str">
            <v xml:space="preserve">    bendrosios (administracinės) sąnaudos</v>
          </cell>
          <cell r="F84" t="str">
            <v xml:space="preserve">    bendrosios (administracinės) sąnaudos</v>
          </cell>
        </row>
        <row r="85">
          <cell r="A85">
            <v>6312006</v>
          </cell>
          <cell r="B85" t="str">
            <v>Rinkos tyrimų, monitoringų ir pan. sąnaudos</v>
          </cell>
          <cell r="C85" t="str">
            <v xml:space="preserve">    bendrosios (administracinės) sąnaudos</v>
          </cell>
          <cell r="D85" t="str">
            <v xml:space="preserve">    bendros (administracinės) sąnaudos</v>
          </cell>
          <cell r="E85" t="str">
            <v xml:space="preserve">    bendrosios (administracinės) sąnaudos</v>
          </cell>
          <cell r="F85" t="str">
            <v xml:space="preserve">    bendrosios (administracinės) sąnaudos</v>
          </cell>
        </row>
        <row r="86">
          <cell r="A86">
            <v>6312007</v>
          </cell>
          <cell r="B86" t="str">
            <v>Reprezentacinės sąnaudos</v>
          </cell>
          <cell r="C86" t="str">
            <v xml:space="preserve">    bendrosios (administracinės) sąnaudos</v>
          </cell>
          <cell r="D86" t="str">
            <v xml:space="preserve">    bendros (administracinės) sąnaudos</v>
          </cell>
          <cell r="E86" t="str">
            <v xml:space="preserve">    bendrosios (administracinės) sąnaudos</v>
          </cell>
          <cell r="F86" t="str">
            <v xml:space="preserve">    bendrosios (administracinės) sąnaudos</v>
          </cell>
        </row>
        <row r="87">
          <cell r="A87">
            <v>6312008</v>
          </cell>
          <cell r="B87" t="str">
            <v>Informavimo veikla</v>
          </cell>
          <cell r="C87" t="str">
            <v xml:space="preserve">    bendrosios (administracinės) sąnaudos</v>
          </cell>
          <cell r="D87" t="str">
            <v xml:space="preserve">    bendros (administracinės) sąnaudos</v>
          </cell>
          <cell r="E87" t="str">
            <v xml:space="preserve">    bendrosios (administracinės) sąnaudos</v>
          </cell>
          <cell r="F87" t="str">
            <v xml:space="preserve">    bendrosios (administracinės) sąnaudos</v>
          </cell>
        </row>
        <row r="88">
          <cell r="A88">
            <v>6312009</v>
          </cell>
          <cell r="B88" t="str">
            <v>Kitos administracinės sąnaudos</v>
          </cell>
          <cell r="C88" t="str">
            <v xml:space="preserve">    bendrosios (administracinės) sąnaudos</v>
          </cell>
          <cell r="D88" t="str">
            <v xml:space="preserve">    bendros (administracinės) sąnaudos</v>
          </cell>
          <cell r="E88" t="str">
            <v xml:space="preserve">    bendrosios (administracinės) sąnaudos</v>
          </cell>
          <cell r="F88" t="str">
            <v xml:space="preserve">    bendrosios (administracinės) sąnaudos</v>
          </cell>
        </row>
        <row r="89">
          <cell r="A89">
            <v>6400000</v>
          </cell>
          <cell r="B89" t="str">
            <v>Ilgalaikio turto perleidimo nuostoliai</v>
          </cell>
          <cell r="C89" t="str">
            <v>Kitos sąnaudos</v>
          </cell>
          <cell r="D89" t="str">
            <v xml:space="preserve">    kitos finansinės sąnaudos</v>
          </cell>
          <cell r="E89" t="str">
            <v xml:space="preserve">    bendrosios (administracinės) sąnaudos</v>
          </cell>
          <cell r="F89" t="str">
            <v xml:space="preserve">    bendrosios (administracinės) sąnaudos</v>
          </cell>
        </row>
        <row r="90">
          <cell r="A90">
            <v>6401001</v>
          </cell>
          <cell r="B90" t="str">
            <v>Parduotų atsargų savikaina (metal. Laužas ir pan.)</v>
          </cell>
          <cell r="C90" t="str">
            <v>Einamasis remontas ir eksploatacinės medžiagos</v>
          </cell>
          <cell r="D90" t="str">
            <v>Einamojo remonto ir aptarnavimo sąnaudos</v>
          </cell>
          <cell r="E90" t="str">
            <v>Einamasis remontas ir eksploatacinės medžiagos</v>
          </cell>
          <cell r="F90" t="str">
            <v>Einamasis remontas ir eksploatacinės medžiagos</v>
          </cell>
        </row>
        <row r="91">
          <cell r="A91">
            <v>6401002</v>
          </cell>
          <cell r="B91" t="str">
            <v>Kitos sąnaudos (kita veikla)</v>
          </cell>
          <cell r="C91" t="str">
            <v>Kitos sąnaudos</v>
          </cell>
          <cell r="D91" t="str">
            <v>Kitos paskirstomos sąnaudos</v>
          </cell>
          <cell r="E91" t="str">
            <v>Kitos sąnaudos</v>
          </cell>
          <cell r="F91" t="str">
            <v>Kitos sąnaudos</v>
          </cell>
        </row>
        <row r="92">
          <cell r="A92">
            <v>6401003</v>
          </cell>
          <cell r="B92" t="str">
            <v>Kitos sąnaudos (renovacija)</v>
          </cell>
          <cell r="C92" t="str">
            <v>Kitos sąnaudos</v>
          </cell>
          <cell r="D92" t="str">
            <v>Kitos paskirstomos sąnaudos</v>
          </cell>
          <cell r="E92" t="str">
            <v>Kitos sąnaudos</v>
          </cell>
          <cell r="F92" t="str">
            <v>Kitos sąnaudos</v>
          </cell>
        </row>
        <row r="93">
          <cell r="A93">
            <v>6401004</v>
          </cell>
          <cell r="B93" t="str">
            <v>Kuro sąnaudos (renovacija)</v>
          </cell>
          <cell r="C93" t="str">
            <v>Kuras (tarnsporto)</v>
          </cell>
          <cell r="D93" t="str">
            <v>Kuras (tarnsporto)</v>
          </cell>
          <cell r="E93" t="str">
            <v>Kuras (transporto)</v>
          </cell>
          <cell r="F93" t="str">
            <v>Kuras (transporto)</v>
          </cell>
        </row>
        <row r="94">
          <cell r="A94">
            <v>6802001</v>
          </cell>
          <cell r="B94" t="str">
            <v>Palūkanos nuo ilgal.paskolos Šiaulių bankui (IL-2007-403-20)</v>
          </cell>
          <cell r="C94" t="str">
            <v xml:space="preserve">    palūkanų sąnaudos</v>
          </cell>
          <cell r="D94" t="str">
            <v xml:space="preserve">    palūkanų sąnaudos</v>
          </cell>
          <cell r="E94" t="str">
            <v xml:space="preserve">    palūkanų sąnaudos</v>
          </cell>
          <cell r="F94" t="str">
            <v xml:space="preserve">     palūkanų sąnaudos</v>
          </cell>
        </row>
        <row r="95">
          <cell r="A95">
            <v>6802002</v>
          </cell>
          <cell r="B95" t="str">
            <v>Palūkanos nuo ilgal.paskolos Šiaulių bankui(KLL-2009-719-20)</v>
          </cell>
          <cell r="C95" t="str">
            <v xml:space="preserve">    palūkanų sąnaudos</v>
          </cell>
          <cell r="D95" t="str">
            <v xml:space="preserve">    palūkanų sąnaudos</v>
          </cell>
          <cell r="E95" t="str">
            <v xml:space="preserve">    palūkanų sąnaudos</v>
          </cell>
          <cell r="F95" t="str">
            <v xml:space="preserve">     palūkanų sąnaudos</v>
          </cell>
        </row>
        <row r="96">
          <cell r="A96">
            <v>6802003</v>
          </cell>
          <cell r="B96" t="str">
            <v>Palūkanos nuo ilgal.paskolos Šiaulių bankui(KS-2013-848-20)</v>
          </cell>
          <cell r="C96" t="str">
            <v xml:space="preserve">    palūkanų sąnaudos</v>
          </cell>
          <cell r="D96" t="str">
            <v xml:space="preserve">    palūkanų sąnaudos</v>
          </cell>
          <cell r="E96" t="str">
            <v xml:space="preserve">    palūkanų sąnaudos</v>
          </cell>
          <cell r="F96" t="str">
            <v xml:space="preserve">     palūkanų sąnaudos</v>
          </cell>
        </row>
        <row r="97">
          <cell r="A97">
            <v>6802009</v>
          </cell>
          <cell r="B97" t="str">
            <v>Kitų paskolų sanaudos</v>
          </cell>
          <cell r="C97" t="str">
            <v xml:space="preserve">    palūkanų sąnaudos</v>
          </cell>
          <cell r="D97" t="str">
            <v xml:space="preserve">    palūkanų sąnaudos</v>
          </cell>
          <cell r="E97" t="str">
            <v xml:space="preserve">     palūkanų sąnaudos</v>
          </cell>
          <cell r="F97" t="str">
            <v xml:space="preserve">     palūkanų sąnaudos</v>
          </cell>
        </row>
        <row r="98">
          <cell r="A98">
            <v>6803000</v>
          </cell>
          <cell r="B98" t="str">
            <v>Neigiama valiutų kursų pokyčio įtaka</v>
          </cell>
          <cell r="C98" t="str">
            <v xml:space="preserve">    kitos finansinės sąnaudos</v>
          </cell>
          <cell r="D98" t="str">
            <v xml:space="preserve">    kitos finansinės sąnaudos</v>
          </cell>
          <cell r="E98" t="str">
            <v xml:space="preserve">    kitos finansinės sąnaudos</v>
          </cell>
          <cell r="F98" t="str">
            <v xml:space="preserve">    kitos finansinės sąnaudos</v>
          </cell>
        </row>
        <row r="99">
          <cell r="A99">
            <v>6804000</v>
          </cell>
          <cell r="B99" t="str">
            <v>Baudų ir delspinigių sąnaudos</v>
          </cell>
          <cell r="C99" t="str">
            <v xml:space="preserve">    kitos finansinės sąnaudos</v>
          </cell>
          <cell r="D99" t="str">
            <v xml:space="preserve">    kitos finansinės sąnaudos</v>
          </cell>
          <cell r="E99" t="str">
            <v xml:space="preserve">    kitos finansinės sąnaudos</v>
          </cell>
          <cell r="F99" t="str">
            <v xml:space="preserve">    kitos finansinės sąnaudos</v>
          </cell>
        </row>
        <row r="100">
          <cell r="A100">
            <v>6806000</v>
          </cell>
          <cell r="B100" t="str">
            <v>Palūkanų sąnaudos už finansinės nuomos būdu įsigyjamą turtą</v>
          </cell>
          <cell r="C100" t="str">
            <v xml:space="preserve">    kitos finansinės sąnaudos</v>
          </cell>
          <cell r="D100" t="str">
            <v xml:space="preserve">    kitos finansinės sąnaudos</v>
          </cell>
          <cell r="E100" t="str">
            <v xml:space="preserve">    kitos finansinės sąnaudos</v>
          </cell>
          <cell r="F100" t="str">
            <v xml:space="preserve">    kitos finansinės sąnaudos</v>
          </cell>
        </row>
        <row r="101">
          <cell r="A101">
            <v>6810000</v>
          </cell>
          <cell r="B101" t="str">
            <v xml:space="preserve">Kitos finansinės ir investicinės veiklos sąnaudos </v>
          </cell>
          <cell r="C101" t="str">
            <v xml:space="preserve">    kitos finansinės sąnaudos</v>
          </cell>
          <cell r="D101" t="str">
            <v xml:space="preserve">    kitos finansinės sąnaudos</v>
          </cell>
          <cell r="E101" t="str">
            <v xml:space="preserve">    kitos finansinės sąnaudos</v>
          </cell>
          <cell r="F101" t="str">
            <v xml:space="preserve">    kitos finansinės sąnaudos</v>
          </cell>
        </row>
        <row r="102">
          <cell r="A102">
            <v>6810001</v>
          </cell>
          <cell r="B102" t="str">
            <v>Kitos ypatingosios sąnaudos (netekimai)</v>
          </cell>
          <cell r="C102" t="str">
            <v xml:space="preserve">    kitos finansinės sąnaudos</v>
          </cell>
          <cell r="D102" t="str">
            <v xml:space="preserve">    kitos finansinės sąnaudos</v>
          </cell>
          <cell r="E102" t="str">
            <v xml:space="preserve">    kitos finansinės sąnaudos</v>
          </cell>
          <cell r="F102" t="str">
            <v xml:space="preserve">    kitos finansinės sąnaudos</v>
          </cell>
        </row>
        <row r="103">
          <cell r="A103">
            <v>6900000</v>
          </cell>
          <cell r="B103" t="str">
            <v>Ataskaitinių metų pelno ir panašūs mokesčiai</v>
          </cell>
          <cell r="C103" t="str">
            <v>Mokesčiai</v>
          </cell>
          <cell r="D103" t="str">
            <v>Mokesčių sąnaudos</v>
          </cell>
          <cell r="E103" t="str">
            <v>Mokesčiai</v>
          </cell>
          <cell r="F103" t="str">
            <v>Mokesčiai</v>
          </cell>
        </row>
        <row r="104">
          <cell r="A104">
            <v>0</v>
          </cell>
        </row>
        <row r="105">
          <cell r="A105">
            <v>0</v>
          </cell>
        </row>
        <row r="116">
          <cell r="A116">
            <v>5001101</v>
          </cell>
          <cell r="B116" t="str">
            <v>Šilumos gyventojams pajamos</v>
          </cell>
          <cell r="C116">
            <v>0</v>
          </cell>
          <cell r="D116" t="str">
            <v>Už šilumą iš gyventojų</v>
          </cell>
          <cell r="E116">
            <v>0</v>
          </cell>
          <cell r="F116" t="str">
            <v>Už šilumą iš gyventojų</v>
          </cell>
        </row>
        <row r="117">
          <cell r="A117">
            <v>5001102</v>
          </cell>
          <cell r="B117" t="str">
            <v>Pardavimai ( šiluma iš įmonių )</v>
          </cell>
          <cell r="C117">
            <v>0</v>
          </cell>
          <cell r="D117" t="str">
            <v>Už šilumą iš įmonių</v>
          </cell>
          <cell r="E117">
            <v>0</v>
          </cell>
          <cell r="F117" t="str">
            <v>Už šilumą iš įmonių</v>
          </cell>
        </row>
        <row r="118">
          <cell r="A118">
            <v>5001103</v>
          </cell>
          <cell r="B118" t="str">
            <v>KV gyventojams pajamos</v>
          </cell>
          <cell r="C118">
            <v>0</v>
          </cell>
          <cell r="D118" t="str">
            <v>Už karštą vandenį iš gyventojų</v>
          </cell>
          <cell r="E118">
            <v>0</v>
          </cell>
          <cell r="F118" t="str">
            <v>Už karštą vandenį iš gyventojų</v>
          </cell>
        </row>
        <row r="119">
          <cell r="A119">
            <v>5001104</v>
          </cell>
          <cell r="B119" t="str">
            <v>KV įmonėms pajamos</v>
          </cell>
          <cell r="C119">
            <v>0</v>
          </cell>
          <cell r="D119" t="str">
            <v>Už karštą vandenį iš įmonių</v>
          </cell>
          <cell r="E119">
            <v>0</v>
          </cell>
          <cell r="F119" t="str">
            <v>Už karštą vandenį iš įmonių</v>
          </cell>
        </row>
        <row r="120">
          <cell r="A120">
            <v>5001105</v>
          </cell>
          <cell r="B120" t="str">
            <v>GV gyventojams pajamos</v>
          </cell>
          <cell r="C120" t="str">
            <v>Už vandenį iš gyventojų</v>
          </cell>
          <cell r="D120">
            <v>0</v>
          </cell>
          <cell r="E120">
            <v>0</v>
          </cell>
          <cell r="F120" t="str">
            <v>Už vandenį iš gyventojų</v>
          </cell>
        </row>
        <row r="121">
          <cell r="A121">
            <v>5001106</v>
          </cell>
          <cell r="B121" t="str">
            <v>GV įmonėms pajamos</v>
          </cell>
          <cell r="C121" t="str">
            <v>Už vandenį iš įmonių</v>
          </cell>
          <cell r="D121">
            <v>0</v>
          </cell>
          <cell r="E121">
            <v>0</v>
          </cell>
          <cell r="F121" t="str">
            <v>Už vandenį iš įmonių</v>
          </cell>
        </row>
        <row r="122">
          <cell r="A122">
            <v>5001107</v>
          </cell>
          <cell r="B122" t="str">
            <v>Pardavimai ( surink.kanaliz.met.l )</v>
          </cell>
          <cell r="C122" t="str">
            <v>Už ascenizaciją</v>
          </cell>
          <cell r="D122">
            <v>0</v>
          </cell>
          <cell r="E122">
            <v>0</v>
          </cell>
          <cell r="F122" t="str">
            <v>Už ascenizaciją</v>
          </cell>
        </row>
        <row r="123">
          <cell r="A123">
            <v>5001108</v>
          </cell>
          <cell r="B123" t="str">
            <v>Nuotekų įmonėms pajamos</v>
          </cell>
          <cell r="C123" t="str">
            <v>Už nuotekas iš įmonių</v>
          </cell>
          <cell r="D123">
            <v>0</v>
          </cell>
          <cell r="E123">
            <v>0</v>
          </cell>
          <cell r="F123" t="str">
            <v>Už nuotekas iš įmonių</v>
          </cell>
        </row>
        <row r="124">
          <cell r="A124">
            <v>5001109</v>
          </cell>
          <cell r="B124" t="str">
            <v>Nuotekos gyventojų</v>
          </cell>
          <cell r="C124" t="str">
            <v>Už nuotekas iš gyventojų</v>
          </cell>
          <cell r="D124">
            <v>0</v>
          </cell>
          <cell r="E124">
            <v>0</v>
          </cell>
          <cell r="F124" t="str">
            <v>Už nuotekas iš gyventojų</v>
          </cell>
        </row>
        <row r="125">
          <cell r="A125">
            <v>5001201</v>
          </cell>
          <cell r="B125" t="str">
            <v>Pardavimo mokestis - šiluma gyventojams</v>
          </cell>
          <cell r="C125">
            <v>0</v>
          </cell>
          <cell r="D125" t="str">
            <v>Pardavimo mokestis už šilumą iš gyventojų</v>
          </cell>
          <cell r="E125">
            <v>0</v>
          </cell>
          <cell r="F125" t="str">
            <v>Pardavimo mokestis už šilumą iš gyventojų</v>
          </cell>
        </row>
        <row r="126">
          <cell r="A126">
            <v>5001202</v>
          </cell>
          <cell r="B126" t="str">
            <v>Pardavimo mokestis - šiluma įmonėms</v>
          </cell>
          <cell r="C126">
            <v>0</v>
          </cell>
          <cell r="D126" t="str">
            <v>Pardavimo mokestis už šilumą iš įmonių</v>
          </cell>
          <cell r="E126">
            <v>0</v>
          </cell>
          <cell r="F126" t="str">
            <v>Pardavimo mokestis už šilumą iš įmonių</v>
          </cell>
        </row>
        <row r="127">
          <cell r="A127">
            <v>5001203</v>
          </cell>
          <cell r="B127" t="str">
            <v>Pardavimo mokestis (karštas vanduo iš įmonių)</v>
          </cell>
          <cell r="C127">
            <v>0</v>
          </cell>
          <cell r="D127" t="str">
            <v>Už karštą vandenį iš įmonių</v>
          </cell>
          <cell r="E127">
            <v>0</v>
          </cell>
          <cell r="F127" t="str">
            <v>Pardavimo mokestis už karštą vandenį iš įmonių</v>
          </cell>
        </row>
        <row r="128">
          <cell r="A128">
            <v>5001204</v>
          </cell>
          <cell r="B128" t="str">
            <v>Pardavimo mokestis (karštas vanduo iš gyventojų)</v>
          </cell>
          <cell r="C128">
            <v>0</v>
          </cell>
          <cell r="D128" t="str">
            <v>Pardavimo mokestis už karštą vandenį iš gyventojų</v>
          </cell>
          <cell r="E128">
            <v>0</v>
          </cell>
          <cell r="F128" t="str">
            <v>Pardavimo mokestis už karštą vandenį iš gyventojų</v>
          </cell>
        </row>
        <row r="129">
          <cell r="A129">
            <v>5001205</v>
          </cell>
          <cell r="B129" t="str">
            <v>Pardavimo mokestis (vanduo iš įmonių)</v>
          </cell>
          <cell r="C129" t="str">
            <v>Pardavimo mokestis už vandenį iš įmonių</v>
          </cell>
          <cell r="D129">
            <v>0</v>
          </cell>
          <cell r="E129">
            <v>0</v>
          </cell>
          <cell r="F129" t="str">
            <v>Pardavimo mokestis už vandenį iš įmonių</v>
          </cell>
        </row>
        <row r="130">
          <cell r="A130">
            <v>5001206</v>
          </cell>
          <cell r="B130" t="str">
            <v>Pardavimo mokestis (vanduo iš gyventojų)</v>
          </cell>
          <cell r="C130" t="str">
            <v>Pardavimo mokestis už vandenį iš gyventojų</v>
          </cell>
          <cell r="D130">
            <v>0</v>
          </cell>
          <cell r="E130">
            <v>0</v>
          </cell>
          <cell r="F130" t="str">
            <v>Pardavimo mokestis už vandenį iš gyventojų</v>
          </cell>
        </row>
        <row r="131">
          <cell r="A131">
            <v>5001301</v>
          </cell>
          <cell r="B131" t="str">
            <v>Mokestis, už naujų abonentų prijungimą (įmonės)</v>
          </cell>
          <cell r="C131" t="str">
            <v>Naujų abonentų prijungimas</v>
          </cell>
          <cell r="D131">
            <v>0</v>
          </cell>
          <cell r="E131">
            <v>0</v>
          </cell>
          <cell r="F131" t="str">
            <v>Naujų abonentų prijungimas</v>
          </cell>
        </row>
        <row r="132">
          <cell r="A132">
            <v>5001302</v>
          </cell>
          <cell r="B132" t="str">
            <v>Administravimo mokestis (renovacija)</v>
          </cell>
          <cell r="C132">
            <v>0</v>
          </cell>
          <cell r="D132">
            <v>0</v>
          </cell>
          <cell r="E132" t="str">
            <v>Renovacijos administravimo</v>
          </cell>
          <cell r="F132" t="str">
            <v>Renovacijos administravimo</v>
          </cell>
        </row>
        <row r="133">
          <cell r="A133">
            <v>5001303</v>
          </cell>
          <cell r="B133" t="str">
            <v xml:space="preserve">Kredito aptarnavimo mokestis ( renovacija gyventojai) </v>
          </cell>
          <cell r="C133">
            <v>0</v>
          </cell>
          <cell r="D133">
            <v>0</v>
          </cell>
          <cell r="E133" t="str">
            <v>Paskolos administravimo</v>
          </cell>
          <cell r="F133" t="str">
            <v>Paskolos administravimo</v>
          </cell>
        </row>
        <row r="134">
          <cell r="A134">
            <v>5001304</v>
          </cell>
          <cell r="B134" t="str">
            <v>Suteiktos paslaugos ( kita veikla )</v>
          </cell>
          <cell r="C134">
            <v>0</v>
          </cell>
          <cell r="D134">
            <v>0</v>
          </cell>
          <cell r="E134" t="str">
            <v>Kitos pajamos</v>
          </cell>
          <cell r="F134" t="str">
            <v>Kitos pajamos</v>
          </cell>
        </row>
        <row r="135">
          <cell r="A135">
            <v>5001305</v>
          </cell>
          <cell r="B135" t="str">
            <v>Suteiktos paslaugos ( vanduo )</v>
          </cell>
          <cell r="C135" t="str">
            <v>Kitos paslaugos</v>
          </cell>
          <cell r="D135">
            <v>0</v>
          </cell>
          <cell r="E135">
            <v>0</v>
          </cell>
          <cell r="F135" t="str">
            <v>Kitos paslaugos</v>
          </cell>
        </row>
        <row r="136">
          <cell r="A136">
            <v>5001306</v>
          </cell>
          <cell r="B136" t="str">
            <v>Kitos veiklos pajamos ( gyventojų eksploatacija )</v>
          </cell>
          <cell r="C136">
            <v>0</v>
          </cell>
          <cell r="D136">
            <v>0</v>
          </cell>
          <cell r="E136" t="str">
            <v>Už sistemų eksploataciją iš gyventojų</v>
          </cell>
          <cell r="F136" t="str">
            <v>Už sistemų eksploataciją iš gyventojų</v>
          </cell>
        </row>
        <row r="137">
          <cell r="A137">
            <v>5001307</v>
          </cell>
          <cell r="B137" t="str">
            <v>Kitos veiklos pajamos (įmonių šiluminių mazgų aptarnavimas)</v>
          </cell>
          <cell r="C137">
            <v>0</v>
          </cell>
          <cell r="D137">
            <v>0</v>
          </cell>
          <cell r="E137" t="str">
            <v>Už šiluminių mazgų priežiūra iš įmonių</v>
          </cell>
          <cell r="F137" t="str">
            <v>Už šiluminių mazgų priežiūra iš įmonių</v>
          </cell>
        </row>
        <row r="138">
          <cell r="A138">
            <v>5001308</v>
          </cell>
          <cell r="B138" t="str">
            <v>Kitos veiklos pajamos ( apšvietimo tinklų priežiūra )</v>
          </cell>
          <cell r="C138">
            <v>0</v>
          </cell>
          <cell r="D138">
            <v>0</v>
          </cell>
          <cell r="E138" t="str">
            <v>Už apšvietimo tinklų priežiūra iš įmonių</v>
          </cell>
          <cell r="F138" t="str">
            <v>Už apšvietimo tinklų priežiūra iš įmonių</v>
          </cell>
        </row>
        <row r="139">
          <cell r="A139">
            <v>5001309</v>
          </cell>
          <cell r="B139" t="str">
            <v>Kitos veiklos pajamos (atlikti darbai pagal aktą)</v>
          </cell>
          <cell r="C139">
            <v>0</v>
          </cell>
          <cell r="D139">
            <v>0</v>
          </cell>
          <cell r="E139" t="str">
            <v>Kitos pajamos</v>
          </cell>
          <cell r="F139" t="str">
            <v>Kitos pajamos</v>
          </cell>
        </row>
        <row r="140">
          <cell r="A140">
            <v>5400000</v>
          </cell>
          <cell r="B140" t="str">
            <v>Ilgalaikio turto perleidimo pelnas</v>
          </cell>
          <cell r="C140" t="str">
            <v>Kitos finansinės pajamos</v>
          </cell>
          <cell r="D140" t="str">
            <v>Kitos finansinės pajamos</v>
          </cell>
          <cell r="E140" t="str">
            <v>Kitos finansinės pajamos</v>
          </cell>
          <cell r="F140" t="str">
            <v>Kitos finansinės pajamos</v>
          </cell>
        </row>
        <row r="141">
          <cell r="A141">
            <v>5401000</v>
          </cell>
          <cell r="B141" t="str">
            <v>Kitos pajamos</v>
          </cell>
          <cell r="C141">
            <v>0</v>
          </cell>
          <cell r="D141">
            <v>0</v>
          </cell>
          <cell r="E141" t="str">
            <v>Kitos pajamos</v>
          </cell>
          <cell r="F141" t="str">
            <v>Kitos pajamos</v>
          </cell>
        </row>
        <row r="142">
          <cell r="A142">
            <v>5802000</v>
          </cell>
          <cell r="B142" t="str">
            <v>Kitų suteiktų paskolų palūkanų pajamos</v>
          </cell>
          <cell r="C142" t="str">
            <v>Kitos finansinės pajamos</v>
          </cell>
          <cell r="D142" t="str">
            <v>Kitos finansinės pajamos</v>
          </cell>
          <cell r="E142" t="str">
            <v>Kitos finansinės pajamos</v>
          </cell>
          <cell r="F142" t="str">
            <v>Kitos finansinės pajamos</v>
          </cell>
        </row>
        <row r="143">
          <cell r="A143">
            <v>5803000</v>
          </cell>
          <cell r="B143" t="str">
            <v>Teigiama valiutų kursų pokyčio įtaka</v>
          </cell>
          <cell r="C143" t="str">
            <v>Kitos finansinės pajamos</v>
          </cell>
          <cell r="D143" t="str">
            <v>Kitos finansinės pajamos</v>
          </cell>
          <cell r="E143" t="str">
            <v>Kitos finansinės pajamos</v>
          </cell>
          <cell r="F143" t="str">
            <v>Kitos finansinės pajamos</v>
          </cell>
        </row>
        <row r="144">
          <cell r="A144">
            <v>5804000</v>
          </cell>
          <cell r="B144" t="str">
            <v xml:space="preserve"> Baudų ir delspinigių pajamos </v>
          </cell>
          <cell r="C144" t="str">
            <v>Kitos finansinės pajamos</v>
          </cell>
          <cell r="D144" t="str">
            <v>Kitos finansinės pajamos</v>
          </cell>
          <cell r="E144" t="str">
            <v>Kitos finansinės pajamos</v>
          </cell>
          <cell r="F144" t="str">
            <v>Kitos finansinės pajamos</v>
          </cell>
        </row>
        <row r="145">
          <cell r="A145">
            <v>5810000</v>
          </cell>
          <cell r="B145" t="str">
            <v xml:space="preserve"> Kitos finansinės ir investicinės veiklos pajamos</v>
          </cell>
          <cell r="C145" t="str">
            <v>Kitos finansinės pajamos</v>
          </cell>
          <cell r="D145" t="str">
            <v>Kitos finansinės pajamos</v>
          </cell>
          <cell r="E145" t="str">
            <v>Kitos finansinės pajamos</v>
          </cell>
          <cell r="F145" t="str">
            <v>Kitos finansinės pajamos</v>
          </cell>
        </row>
        <row r="146">
          <cell r="C146">
            <v>0</v>
          </cell>
        </row>
      </sheetData>
      <sheetData sheetId="2">
        <row r="2">
          <cell r="H2" t="str">
            <v>Gamyba</v>
          </cell>
          <cell r="I2" t="str">
            <v>Perdavimas</v>
          </cell>
          <cell r="J2" t="str">
            <v>Karšto vandens tiekimas</v>
          </cell>
          <cell r="K2" t="str">
            <v>Sistemų priežiūra</v>
          </cell>
          <cell r="L2" t="str">
            <v>ATL</v>
          </cell>
          <cell r="M2" t="str">
            <v>Gavyba</v>
          </cell>
          <cell r="N2" t="str">
            <v>Pristatymas</v>
          </cell>
          <cell r="O2" t="str">
            <v>Ruošimas</v>
          </cell>
          <cell r="P2" t="str">
            <v>Surinkimas</v>
          </cell>
          <cell r="Q2" t="str">
            <v>Valymas</v>
          </cell>
          <cell r="R2" t="str">
            <v>Dumblas</v>
          </cell>
          <cell r="S2" t="str">
            <v>Pav. nuotekos</v>
          </cell>
          <cell r="T2" t="str">
            <v>Asen. mašinos</v>
          </cell>
          <cell r="U2" t="str">
            <v>Renovacijos administravimas</v>
          </cell>
          <cell r="V2" t="str">
            <v>Paskolos administravimas</v>
          </cell>
          <cell r="W2" t="str">
            <v>Kita veikla</v>
          </cell>
          <cell r="X2" t="str">
            <v>Mažmeninis aptarnavimas</v>
          </cell>
          <cell r="Y2" t="str">
            <v>Karšto vandens pardavimas</v>
          </cell>
          <cell r="Z2" t="str">
            <v>Apskaitos veikla</v>
          </cell>
          <cell r="AA2" t="str">
            <v>Pardavimų veikla</v>
          </cell>
          <cell r="AB2" t="str">
            <v>Bendrosios administracinės</v>
          </cell>
          <cell r="AC2" t="str">
            <v>Nepaskirstomos</v>
          </cell>
          <cell r="AD2" t="str">
            <v>Nepaskirstomos</v>
          </cell>
        </row>
        <row r="3">
          <cell r="H3" t="str">
            <v>Kita reguliuojama</v>
          </cell>
          <cell r="I3" t="str">
            <v>Kita reguliuojama</v>
          </cell>
          <cell r="J3" t="str">
            <v>Kita reguliuojama</v>
          </cell>
          <cell r="K3" t="str">
            <v>Kita nereguliuojama</v>
          </cell>
          <cell r="L3" t="str">
            <v>Kita reguliuojama</v>
          </cell>
          <cell r="M3" t="str">
            <v>Gavyba</v>
          </cell>
          <cell r="N3" t="str">
            <v>Pristatymas</v>
          </cell>
          <cell r="O3" t="str">
            <v>Ruošimas</v>
          </cell>
          <cell r="P3" t="str">
            <v>Surinkimas</v>
          </cell>
          <cell r="Q3" t="str">
            <v>Valymas</v>
          </cell>
          <cell r="R3" t="str">
            <v>Dumblas</v>
          </cell>
          <cell r="S3" t="str">
            <v>Pav. nuotekos</v>
          </cell>
          <cell r="T3" t="str">
            <v>Asen. mašinos</v>
          </cell>
          <cell r="U3" t="str">
            <v>Kita nereguliuojama</v>
          </cell>
          <cell r="V3" t="str">
            <v>Kita nereguliuojama</v>
          </cell>
          <cell r="W3" t="str">
            <v>Kita nereguliuojama</v>
          </cell>
          <cell r="X3" t="str">
            <v>Kita reguliuojama</v>
          </cell>
          <cell r="Y3" t="str">
            <v>Kita reguliuojama</v>
          </cell>
          <cell r="Z3" t="str">
            <v>Apskaitos veikla</v>
          </cell>
          <cell r="AA3" t="str">
            <v>Pardavimų veikla</v>
          </cell>
          <cell r="AB3" t="str">
            <v>Bendrosios administracinės</v>
          </cell>
          <cell r="AC3" t="str">
            <v>Nepaskirstomos</v>
          </cell>
          <cell r="AD3" t="str">
            <v>Nepaskirstomos</v>
          </cell>
        </row>
        <row r="4">
          <cell r="H4" t="str">
            <v>Gamyba</v>
          </cell>
          <cell r="I4" t="str">
            <v>Perdavimas</v>
          </cell>
          <cell r="J4" t="str">
            <v>Karšto vandens tiekimas</v>
          </cell>
          <cell r="K4" t="str">
            <v>Kita nereguliuojama</v>
          </cell>
          <cell r="L4" t="str">
            <v>ATL</v>
          </cell>
          <cell r="M4" t="str">
            <v>Kita reguliuojama</v>
          </cell>
          <cell r="N4" t="str">
            <v>Kita reguliuojama</v>
          </cell>
          <cell r="O4" t="str">
            <v>Kita reguliuojama</v>
          </cell>
          <cell r="P4" t="str">
            <v>Kita reguliuojama</v>
          </cell>
          <cell r="Q4" t="str">
            <v>Kita reguliuojama</v>
          </cell>
          <cell r="R4" t="str">
            <v>Kita reguliuojama</v>
          </cell>
          <cell r="S4" t="str">
            <v>Kita reguliuojama</v>
          </cell>
          <cell r="T4" t="str">
            <v>Kita reguliuojama</v>
          </cell>
          <cell r="U4" t="str">
            <v>Kita nereguliuojama</v>
          </cell>
          <cell r="V4" t="str">
            <v>Kita nereguliuojama</v>
          </cell>
          <cell r="W4" t="str">
            <v>Kita nereguliuojama</v>
          </cell>
          <cell r="X4" t="str">
            <v>Mažmeninis aptarnavimas</v>
          </cell>
          <cell r="Y4" t="str">
            <v>Karšto vandens pardavimas</v>
          </cell>
          <cell r="Z4" t="str">
            <v>Kita reguliuojama</v>
          </cell>
          <cell r="AA4" t="str">
            <v>Pardavimų veikla</v>
          </cell>
          <cell r="AB4" t="str">
            <v>Bendrosios administracinės</v>
          </cell>
          <cell r="AC4" t="str">
            <v>Nepaskirstomos</v>
          </cell>
          <cell r="AD4" t="str">
            <v>Nepaskirstomos</v>
          </cell>
        </row>
        <row r="5">
          <cell r="H5" t="str">
            <v>Kita reguliuojama</v>
          </cell>
          <cell r="I5" t="str">
            <v>Kita reguliuojama</v>
          </cell>
          <cell r="J5" t="str">
            <v>Kita reguliuojama</v>
          </cell>
          <cell r="K5" t="str">
            <v>Sistemų priežiūra</v>
          </cell>
          <cell r="L5" t="str">
            <v>Kita reguliuojama</v>
          </cell>
          <cell r="M5" t="str">
            <v>Kita reguliuojama</v>
          </cell>
          <cell r="N5" t="str">
            <v>Kita reguliuojama</v>
          </cell>
          <cell r="O5" t="str">
            <v>Kita reguliuojama</v>
          </cell>
          <cell r="P5" t="str">
            <v>Kita reguliuojama</v>
          </cell>
          <cell r="Q5" t="str">
            <v>Kita reguliuojama</v>
          </cell>
          <cell r="R5" t="str">
            <v>Kita reguliuojama</v>
          </cell>
          <cell r="S5" t="str">
            <v>Kita reguliuojama</v>
          </cell>
          <cell r="T5" t="str">
            <v>Kita reguliuojama</v>
          </cell>
          <cell r="U5" t="str">
            <v>Renovacijos administravimas</v>
          </cell>
          <cell r="V5" t="str">
            <v>Paskolos administravimas</v>
          </cell>
          <cell r="W5" t="str">
            <v>Kita veikla</v>
          </cell>
          <cell r="X5" t="str">
            <v>Kita reguliuojama</v>
          </cell>
          <cell r="Y5" t="str">
            <v>Kita reguliuojama</v>
          </cell>
          <cell r="Z5" t="str">
            <v>Kita reguliuojama</v>
          </cell>
          <cell r="AA5" t="str">
            <v>Pardavimų veikla</v>
          </cell>
          <cell r="AB5" t="str">
            <v>Bendrosios administracinės</v>
          </cell>
          <cell r="AC5" t="str">
            <v>Nepaskirstomos</v>
          </cell>
          <cell r="AD5" t="str">
            <v>Nepaskirstomos</v>
          </cell>
        </row>
        <row r="7">
          <cell r="B7" t="str">
            <v>Technologinės medžiagos</v>
          </cell>
          <cell r="C7" t="str">
            <v>Kuro sąnaudos energijai gaminti</v>
          </cell>
          <cell r="D7" t="str">
            <v>Kitos sąnaudos</v>
          </cell>
          <cell r="E7" t="str">
            <v>Kuro sąnaudos energijai gaminti</v>
          </cell>
          <cell r="H7">
            <v>21856.53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</row>
        <row r="8">
          <cell r="B8" t="str">
            <v>Technologinės medžiagos</v>
          </cell>
          <cell r="C8" t="str">
            <v>Einamojo remonto ir aptarnavimo sąnaudos</v>
          </cell>
          <cell r="D8" t="str">
            <v>Einamasis remontas ir eksploatacinės medžiagos</v>
          </cell>
          <cell r="E8" t="str">
            <v>Einamasis remontas ir eksploatacinės medžiagos</v>
          </cell>
          <cell r="H8">
            <v>243.7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</row>
        <row r="9">
          <cell r="B9" t="str">
            <v>Darbo užmokestis</v>
          </cell>
          <cell r="C9" t="str">
            <v>Darbo užmokesčio sąnaudos</v>
          </cell>
          <cell r="D9" t="str">
            <v>Darbo užmokestis</v>
          </cell>
          <cell r="E9" t="str">
            <v>Darbo užmokestis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151.76</v>
          </cell>
          <cell r="N9">
            <v>2621.16</v>
          </cell>
          <cell r="O9">
            <v>340.68</v>
          </cell>
          <cell r="P9">
            <v>1312.61</v>
          </cell>
          <cell r="Q9">
            <v>2773.77</v>
          </cell>
          <cell r="R9">
            <v>474.69</v>
          </cell>
          <cell r="S9">
            <v>0</v>
          </cell>
          <cell r="T9">
            <v>118.67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</row>
        <row r="10">
          <cell r="B10" t="str">
            <v>Darbo užmokestis</v>
          </cell>
          <cell r="C10" t="str">
            <v>Darbo užmokesčio sąnaudos</v>
          </cell>
          <cell r="D10" t="str">
            <v>Darbo užmokestis</v>
          </cell>
          <cell r="E10" t="str">
            <v>Darbo užmokestis</v>
          </cell>
          <cell r="H10">
            <v>4558.4799999999996</v>
          </cell>
          <cell r="I10">
            <v>1341.9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</row>
        <row r="11">
          <cell r="B11" t="str">
            <v>Darbo užmokestis</v>
          </cell>
          <cell r="C11" t="str">
            <v>Darbo užmokesčio sąnaudos</v>
          </cell>
          <cell r="D11" t="str">
            <v>Darbo užmokestis</v>
          </cell>
          <cell r="E11" t="str">
            <v>Darbo užmokestis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604.76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</row>
        <row r="12">
          <cell r="B12" t="str">
            <v>Atskaitymai socialiniam draudimui</v>
          </cell>
          <cell r="C12" t="str">
            <v>Privalomojo socialinio draudimo sąnaudos</v>
          </cell>
          <cell r="D12" t="str">
            <v>Atskaitymai socialiniam draudimui</v>
          </cell>
          <cell r="E12" t="str">
            <v>Atskaitymai socialiniam draudimui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47.01</v>
          </cell>
          <cell r="N12">
            <v>812.04</v>
          </cell>
          <cell r="O12">
            <v>105.54</v>
          </cell>
          <cell r="P12">
            <v>406.65</v>
          </cell>
          <cell r="Q12">
            <v>859.31</v>
          </cell>
          <cell r="R12">
            <v>147.06</v>
          </cell>
          <cell r="S12">
            <v>0</v>
          </cell>
          <cell r="T12">
            <v>36.76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</row>
        <row r="13">
          <cell r="B13" t="str">
            <v>Atskaitymai socialiniam draudimui</v>
          </cell>
          <cell r="C13" t="str">
            <v>Privalomojo socialinio draudimo sąnaudos</v>
          </cell>
          <cell r="D13" t="str">
            <v>Atskaitymai socialiniam draudimui</v>
          </cell>
          <cell r="E13" t="str">
            <v>Atskaitymai socialiniam draudimui</v>
          </cell>
          <cell r="H13">
            <v>1412.21</v>
          </cell>
          <cell r="I13">
            <v>415.72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</row>
        <row r="14">
          <cell r="B14" t="str">
            <v>Atskaitymai socialiniam draudimui</v>
          </cell>
          <cell r="C14" t="str">
            <v>Privalomojo socialinio draudimo sąnaudos</v>
          </cell>
          <cell r="D14" t="str">
            <v>Atskaitymai socialiniam draudimui</v>
          </cell>
          <cell r="E14" t="str">
            <v>Atskaitymai socialiniam draudimui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187.35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</row>
        <row r="15">
          <cell r="B15" t="str">
            <v>Įmokos į garantinį fondą</v>
          </cell>
          <cell r="C15" t="str">
            <v>Garantinio fondo įmokų sąnaudos</v>
          </cell>
          <cell r="D15" t="str">
            <v>Įmokos į garantinį fondą</v>
          </cell>
          <cell r="E15" t="str">
            <v>Įmokos į garantinį fondą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0.24</v>
          </cell>
          <cell r="N15">
            <v>5.24</v>
          </cell>
          <cell r="O15">
            <v>0.68</v>
          </cell>
          <cell r="P15">
            <v>2.63</v>
          </cell>
          <cell r="Q15">
            <v>5.55</v>
          </cell>
          <cell r="R15">
            <v>0.95</v>
          </cell>
          <cell r="S15">
            <v>0</v>
          </cell>
          <cell r="T15">
            <v>0.24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</row>
        <row r="16">
          <cell r="B16" t="str">
            <v>Įmokos į garantinį fondą</v>
          </cell>
          <cell r="C16" t="str">
            <v>Garantinio fondo įmokų sąnaudos</v>
          </cell>
          <cell r="D16" t="str">
            <v>Įmokos į garantinį fondą</v>
          </cell>
          <cell r="E16" t="str">
            <v>Įmokos į garantinį fondą</v>
          </cell>
          <cell r="H16">
            <v>9.1300000000000008</v>
          </cell>
          <cell r="I16">
            <v>2.68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</row>
        <row r="17">
          <cell r="B17" t="str">
            <v>Įmokos į garantinį fondą</v>
          </cell>
          <cell r="C17" t="str">
            <v>Garantinio fondo įmokų sąnaudos</v>
          </cell>
          <cell r="D17" t="str">
            <v>Įmokos į garantinį fondą</v>
          </cell>
          <cell r="E17" t="str">
            <v>Įmokos į garantinį fondą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1.21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</row>
        <row r="18">
          <cell r="B18" t="str">
            <v>Ilgalaikio turto nusidėvėjimas</v>
          </cell>
          <cell r="C18" t="str">
            <v>Nusidėvėjimo sąnaudos</v>
          </cell>
          <cell r="D18" t="str">
            <v>Ilgalaikio turto nusidėvėjimas</v>
          </cell>
          <cell r="E18" t="str">
            <v>Ilgalaikio turto nusidėvėjimas</v>
          </cell>
          <cell r="H18">
            <v>5358.91</v>
          </cell>
          <cell r="I18">
            <v>2954.47</v>
          </cell>
          <cell r="J18">
            <v>0</v>
          </cell>
          <cell r="K18">
            <v>0</v>
          </cell>
          <cell r="L18">
            <v>0</v>
          </cell>
          <cell r="M18">
            <v>375.27000000000004</v>
          </cell>
          <cell r="N18">
            <v>1764.0699999999995</v>
          </cell>
          <cell r="O18">
            <v>195.49</v>
          </cell>
          <cell r="P18">
            <v>1079.8799999999999</v>
          </cell>
          <cell r="Q18">
            <v>235.66000000000003</v>
          </cell>
          <cell r="R18">
            <v>0</v>
          </cell>
          <cell r="S18">
            <v>5.36</v>
          </cell>
          <cell r="T18">
            <v>43.74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7.019999999999996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</row>
        <row r="19">
          <cell r="B19" t="str">
            <v>Ilgalaikio turto nusidėvėjimas</v>
          </cell>
          <cell r="C19" t="str">
            <v>Nusidėvėjimo sąnaudos</v>
          </cell>
          <cell r="D19" t="str">
            <v>Ilgalaikio turto nusidėvėjimas</v>
          </cell>
          <cell r="E19" t="str">
            <v>Ilgalaikio turto nusidėvėjimas</v>
          </cell>
          <cell r="H19">
            <v>0</v>
          </cell>
          <cell r="I19">
            <v>9.9999999999909051E-3</v>
          </cell>
          <cell r="J19">
            <v>0</v>
          </cell>
          <cell r="K19">
            <v>0</v>
          </cell>
          <cell r="L19">
            <v>0</v>
          </cell>
          <cell r="M19">
            <v>104.71000000000001</v>
          </cell>
          <cell r="N19">
            <v>283.90000000000134</v>
          </cell>
          <cell r="O19">
            <v>251.61</v>
          </cell>
          <cell r="P19">
            <v>243.9</v>
          </cell>
          <cell r="Q19">
            <v>-135.90999999999991</v>
          </cell>
          <cell r="R19">
            <v>156.66999999999999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</row>
        <row r="20">
          <cell r="B20" t="str">
            <v>Einamasis remontas ir eksploatacinės medžiagos</v>
          </cell>
          <cell r="C20" t="str">
            <v>Einamojo remonto ir aptarnavimo sąnaudos</v>
          </cell>
          <cell r="D20" t="str">
            <v>Einamasis remontas ir eksploatacinės medžiagos</v>
          </cell>
          <cell r="E20" t="str">
            <v>Einamasis remontas ir eksploatacinės medžiagos</v>
          </cell>
          <cell r="H20">
            <v>393.07000000000011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102.57</v>
          </cell>
          <cell r="N20">
            <v>356.21000000000004</v>
          </cell>
          <cell r="O20">
            <v>0</v>
          </cell>
          <cell r="P20">
            <v>58.76</v>
          </cell>
          <cell r="Q20">
            <v>959.56000000000006</v>
          </cell>
          <cell r="R20">
            <v>0</v>
          </cell>
          <cell r="S20">
            <v>0</v>
          </cell>
          <cell r="T20">
            <v>405.28000000000003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83.96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</row>
        <row r="21">
          <cell r="B21" t="str">
            <v>Aptarnavimo paslaugos pagal sutartis</v>
          </cell>
          <cell r="C21" t="str">
            <v>Einamojo remonto ir aptarnavimo sąnaudos</v>
          </cell>
          <cell r="D21" t="str">
            <v>Einamasis remontas ir eksploatacinės medžiagos</v>
          </cell>
          <cell r="E21" t="str">
            <v>Einamasis remontas ir eksploatacinės medžiagos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98.35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</row>
        <row r="22">
          <cell r="B22" t="str">
            <v>Elektros energija</v>
          </cell>
          <cell r="C22" t="str">
            <v>Elektros energijos technologinėms reikmėms įsigijimo sąnaudos</v>
          </cell>
          <cell r="D22" t="str">
            <v>Elektros energija</v>
          </cell>
          <cell r="E22" t="str">
            <v>Elektros energija</v>
          </cell>
          <cell r="H22">
            <v>1461.04</v>
          </cell>
          <cell r="I22">
            <v>398.95</v>
          </cell>
          <cell r="J22">
            <v>0</v>
          </cell>
          <cell r="K22">
            <v>0</v>
          </cell>
          <cell r="L22">
            <v>0</v>
          </cell>
          <cell r="M22">
            <v>1124.24</v>
          </cell>
          <cell r="N22">
            <v>10.41</v>
          </cell>
          <cell r="O22">
            <v>0</v>
          </cell>
          <cell r="P22">
            <v>486.02</v>
          </cell>
          <cell r="Q22">
            <v>1820</v>
          </cell>
          <cell r="R22">
            <v>45.86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4.1399999999999997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</row>
        <row r="23">
          <cell r="B23" t="str">
            <v>Aptarnavimo paslaugos pagal sutartis</v>
          </cell>
          <cell r="C23" t="str">
            <v>Einamojo remonto ir aptarnavimo sąnaudos</v>
          </cell>
          <cell r="D23" t="str">
            <v>Einamasis remontas ir eksploatacinės medžiagos</v>
          </cell>
          <cell r="E23" t="str">
            <v>Einamasis remontas ir eksploatacinės medžiagos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68.040000000000006</v>
          </cell>
          <cell r="R23">
            <v>198.44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</row>
        <row r="24">
          <cell r="B24" t="str">
            <v>Aptarnavimo paslaugos pagal sutartis</v>
          </cell>
          <cell r="C24" t="str">
            <v>Einamojo remonto ir aptarnavimo sąnaudos</v>
          </cell>
          <cell r="D24" t="str">
            <v>Einamasis remontas ir eksploatacinės medžiagos</v>
          </cell>
          <cell r="E24" t="str">
            <v>Einamasis remontas ir eksploatacinės medžiagos</v>
          </cell>
          <cell r="H24">
            <v>21.29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17.02</v>
          </cell>
          <cell r="O24">
            <v>0</v>
          </cell>
          <cell r="P24">
            <v>0</v>
          </cell>
          <cell r="Q24">
            <v>29.17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</row>
        <row r="25">
          <cell r="B25" t="str">
            <v>Kuras (tarnsporto)</v>
          </cell>
          <cell r="C25" t="str">
            <v>Kuras (tarnsporto)</v>
          </cell>
          <cell r="D25" t="str">
            <v>Kuras (transporto)</v>
          </cell>
          <cell r="E25" t="str">
            <v>Kuras (transporto)</v>
          </cell>
          <cell r="H25">
            <v>360.99</v>
          </cell>
          <cell r="I25">
            <v>52.86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177.24</v>
          </cell>
          <cell r="O25">
            <v>0</v>
          </cell>
          <cell r="P25">
            <v>54</v>
          </cell>
          <cell r="Q25">
            <v>0</v>
          </cell>
          <cell r="R25">
            <v>0</v>
          </cell>
          <cell r="S25">
            <v>0</v>
          </cell>
          <cell r="T25">
            <v>179.43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</row>
        <row r="26">
          <cell r="B26" t="str">
            <v>Aptarnavimo paslaugos pagal sutartis</v>
          </cell>
          <cell r="C26" t="str">
            <v>Einamojo remonto ir aptarnavimo sąnaudos</v>
          </cell>
          <cell r="D26" t="str">
            <v>Einamasis remontas ir eksploatacinės medžiagos</v>
          </cell>
          <cell r="E26" t="str">
            <v>Einamasis remontas ir eksploatacinės medžiagos</v>
          </cell>
          <cell r="H26">
            <v>84.31</v>
          </cell>
          <cell r="I26">
            <v>6.94</v>
          </cell>
          <cell r="J26">
            <v>0</v>
          </cell>
          <cell r="K26">
            <v>0</v>
          </cell>
          <cell r="L26">
            <v>0</v>
          </cell>
          <cell r="M26">
            <v>1.44</v>
          </cell>
          <cell r="N26">
            <v>91.37</v>
          </cell>
          <cell r="O26">
            <v>0</v>
          </cell>
          <cell r="P26">
            <v>9.33</v>
          </cell>
          <cell r="Q26">
            <v>5.77</v>
          </cell>
          <cell r="R26">
            <v>0</v>
          </cell>
          <cell r="S26">
            <v>0</v>
          </cell>
          <cell r="T26">
            <v>2.95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</row>
        <row r="27">
          <cell r="B27" t="str">
            <v>Einamasis remontas ir eksploatacinės medžiagos</v>
          </cell>
          <cell r="C27" t="str">
            <v>Einamojo remonto ir aptarnavimo sąnaudos</v>
          </cell>
          <cell r="D27" t="str">
            <v>Einamasis remontas ir eksploatacinės medžiagos</v>
          </cell>
          <cell r="E27" t="str">
            <v>Einamasis remontas ir eksploatacinės medžiagos</v>
          </cell>
          <cell r="H27">
            <v>25.189999999999998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158.6</v>
          </cell>
          <cell r="N27">
            <v>0</v>
          </cell>
          <cell r="O27">
            <v>0</v>
          </cell>
          <cell r="P27">
            <v>43.16</v>
          </cell>
          <cell r="Q27">
            <v>29.9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6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</row>
        <row r="28">
          <cell r="B28" t="str">
            <v>Darbo užmokestis</v>
          </cell>
          <cell r="C28" t="str">
            <v>Darbo užmokesčio sąnaudos</v>
          </cell>
          <cell r="D28" t="str">
            <v>Darbo užmokestis</v>
          </cell>
          <cell r="E28" t="str">
            <v>Darbo užmokestis</v>
          </cell>
          <cell r="H28">
            <v>0</v>
          </cell>
          <cell r="I28">
            <v>0</v>
          </cell>
          <cell r="J28">
            <v>0</v>
          </cell>
          <cell r="K28">
            <v>643.38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1327.69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</row>
        <row r="29">
          <cell r="B29" t="str">
            <v>Atskaitymai socialiniam draudimui</v>
          </cell>
          <cell r="C29" t="str">
            <v>Privalomojo socialinio draudimo sąnaudos</v>
          </cell>
          <cell r="D29" t="str">
            <v>Atskaitymai socialiniam draudimui</v>
          </cell>
          <cell r="E29" t="str">
            <v>Atskaitymai socialiniam draudimui</v>
          </cell>
          <cell r="H29">
            <v>0</v>
          </cell>
          <cell r="I29">
            <v>0</v>
          </cell>
          <cell r="J29">
            <v>0</v>
          </cell>
          <cell r="K29">
            <v>199.32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411.31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</row>
        <row r="30">
          <cell r="B30" t="str">
            <v>Įmokos į garantinį fondą</v>
          </cell>
          <cell r="C30" t="str">
            <v>Garantinio fondo įmokų sąnaudos</v>
          </cell>
          <cell r="D30" t="str">
            <v>Įmokos į garantinį fondą</v>
          </cell>
          <cell r="E30" t="str">
            <v>Įmokos į garantinį fondą</v>
          </cell>
          <cell r="H30">
            <v>0</v>
          </cell>
          <cell r="I30">
            <v>0</v>
          </cell>
          <cell r="J30">
            <v>0</v>
          </cell>
          <cell r="K30">
            <v>1.29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2.65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</row>
        <row r="31">
          <cell r="B31" t="str">
            <v>Ilgalaikio turto nusidėvėjimas</v>
          </cell>
          <cell r="C31" t="str">
            <v>Nusidėvėjimo sąnaudos</v>
          </cell>
          <cell r="D31" t="str">
            <v>Ilgalaikio turto nusidėvėjimas</v>
          </cell>
          <cell r="E31" t="str">
            <v>Ilgalaikio turto nusidėvėjimas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220.76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</row>
        <row r="32">
          <cell r="B32" t="str">
            <v>Einamasis remontas ir eksploatacinės medžiagos</v>
          </cell>
          <cell r="C32" t="str">
            <v>Einamojo remonto ir aptarnavimo sąnaudos</v>
          </cell>
          <cell r="D32" t="str">
            <v>Einamasis remontas ir eksploatacinės medžiagos</v>
          </cell>
          <cell r="E32" t="str">
            <v>Einamasis remontas ir eksploatacinės medžiagos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186.52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</row>
        <row r="33">
          <cell r="B33" t="str">
            <v>Einamasis remontas ir eksploatacinės medžiagos</v>
          </cell>
          <cell r="C33" t="str">
            <v>Einamojo remonto ir aptarnavimo sąnaudos</v>
          </cell>
          <cell r="D33" t="str">
            <v>Einamasis remontas ir eksploatacinės medžiagos</v>
          </cell>
          <cell r="E33" t="str">
            <v>Einamasis remontas ir eksploatacinės medžiagos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20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</row>
        <row r="34">
          <cell r="B34" t="str">
            <v>Elektros energija</v>
          </cell>
          <cell r="C34" t="str">
            <v>Elektros energijos technologinėms reikmėms įsigijimo sąnaudos</v>
          </cell>
          <cell r="D34" t="str">
            <v>Elektros energija</v>
          </cell>
          <cell r="E34" t="str">
            <v>Elektros energija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253.68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</row>
        <row r="35">
          <cell r="B35" t="str">
            <v>Einamasis remontas ir eksploatacinės medžiagos</v>
          </cell>
          <cell r="C35" t="str">
            <v>Einamojo remonto ir aptarnavimo sąnaudos</v>
          </cell>
          <cell r="D35" t="str">
            <v>Einamasis remontas ir eksploatacinės medžiagos</v>
          </cell>
          <cell r="E35" t="str">
            <v>Einamasis remontas ir eksploatacinės medžiagos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5.29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</row>
        <row r="36">
          <cell r="B36" t="str">
            <v>Kuras (tarnsporto)</v>
          </cell>
          <cell r="C36" t="str">
            <v>Kuras (tarnsporto)</v>
          </cell>
          <cell r="D36" t="str">
            <v>Kuras (transporto)</v>
          </cell>
          <cell r="E36" t="str">
            <v>Kuras (transporto)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153.88999999999999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</row>
        <row r="37">
          <cell r="B37" t="str">
            <v>Einamasis remontas ir eksploatacinės medžiagos</v>
          </cell>
          <cell r="C37" t="str">
            <v>Einamojo remonto ir aptarnavimo sąnaudos</v>
          </cell>
          <cell r="D37" t="str">
            <v>Einamasis remontas ir eksploatacinės medžiagos</v>
          </cell>
          <cell r="E37" t="str">
            <v>Einamasis remontas ir eksploatacinės medžiagos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15.69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</row>
        <row r="38">
          <cell r="B38" t="str">
            <v>Einamasis remontas ir eksploatacinės medžiagos</v>
          </cell>
          <cell r="C38" t="str">
            <v>Einamojo remonto ir aptarnavimo sąnaudos</v>
          </cell>
          <cell r="D38" t="str">
            <v>Einamasis remontas ir eksploatacinės medžiagos</v>
          </cell>
          <cell r="E38" t="str">
            <v>Einamasis remontas ir eksploatacinės medžiagos</v>
          </cell>
          <cell r="H38">
            <v>75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</row>
        <row r="39">
          <cell r="B39" t="str">
            <v>Darbo užmokestis</v>
          </cell>
          <cell r="C39" t="str">
            <v>Darbo užmokesčio sąnaudos</v>
          </cell>
          <cell r="D39" t="str">
            <v>Darbo užmokestis</v>
          </cell>
          <cell r="E39" t="str">
            <v>Darbo užmokestis</v>
          </cell>
          <cell r="H39">
            <v>0</v>
          </cell>
          <cell r="I39">
            <v>0</v>
          </cell>
          <cell r="J39">
            <v>149.4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244.75</v>
          </cell>
          <cell r="Y39">
            <v>127.75</v>
          </cell>
          <cell r="Z39">
            <v>1397.85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</row>
        <row r="40">
          <cell r="B40" t="str">
            <v>Atskaitymai socialiniam draudimui</v>
          </cell>
          <cell r="C40" t="str">
            <v>Privalomojo socialinio draudimo sąnaudos</v>
          </cell>
          <cell r="D40" t="str">
            <v>Atskaitymai socialiniam draudimui</v>
          </cell>
          <cell r="E40" t="str">
            <v>Atskaitymai socialiniam draudimui</v>
          </cell>
          <cell r="H40">
            <v>0</v>
          </cell>
          <cell r="I40">
            <v>0</v>
          </cell>
          <cell r="J40">
            <v>46.28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75.84</v>
          </cell>
          <cell r="Y40">
            <v>39.58</v>
          </cell>
          <cell r="Z40">
            <v>433.05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</row>
        <row r="41">
          <cell r="B41" t="str">
            <v>Įmokos į garantinį fondą</v>
          </cell>
          <cell r="C41" t="str">
            <v>Garantinio fondo įmokų sąnaudos</v>
          </cell>
          <cell r="D41" t="str">
            <v>Įmokos į garantinį fondą</v>
          </cell>
          <cell r="E41" t="str">
            <v>Įmokos į garantinį fondą</v>
          </cell>
          <cell r="H41">
            <v>0</v>
          </cell>
          <cell r="I41">
            <v>0</v>
          </cell>
          <cell r="J41">
            <v>0.3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0.48</v>
          </cell>
          <cell r="Y41">
            <v>0.26</v>
          </cell>
          <cell r="Z41">
            <v>2.8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</row>
        <row r="42">
          <cell r="B42" t="str">
            <v xml:space="preserve">    kitos administracinės sąnaudos</v>
          </cell>
          <cell r="C42" t="str">
            <v xml:space="preserve">    kitos administracinės sąnaudos</v>
          </cell>
          <cell r="D42" t="str">
            <v xml:space="preserve">    kitos administracinės sąnaudos</v>
          </cell>
          <cell r="E42" t="str">
            <v xml:space="preserve">    kitos administracinės sąnaudos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148.91999999999999</v>
          </cell>
          <cell r="AB42">
            <v>0</v>
          </cell>
          <cell r="AC42">
            <v>0</v>
          </cell>
          <cell r="AD42">
            <v>0</v>
          </cell>
        </row>
        <row r="43">
          <cell r="B43" t="str">
            <v xml:space="preserve">    kitos administracinės sąnaudos</v>
          </cell>
          <cell r="C43" t="str">
            <v xml:space="preserve">    kitos administracinės sąnaudos</v>
          </cell>
          <cell r="D43" t="str">
            <v xml:space="preserve">    kitos administracinės sąnaudos</v>
          </cell>
          <cell r="E43" t="str">
            <v xml:space="preserve">    kitos administracinės sąnaudos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9.5</v>
          </cell>
          <cell r="AB43">
            <v>0</v>
          </cell>
          <cell r="AC43">
            <v>0</v>
          </cell>
          <cell r="AD43">
            <v>0</v>
          </cell>
        </row>
        <row r="44">
          <cell r="B44" t="str">
            <v>Aptarnavimo paslaugos pagal sutartis</v>
          </cell>
          <cell r="C44" t="str">
            <v>Rinkodaros ir pardavimų sąnaudos</v>
          </cell>
          <cell r="D44" t="str">
            <v>Einamasis remontas ir eksploatacinės medžiagos</v>
          </cell>
          <cell r="E44" t="str">
            <v>Einamasis remontas ir eksploatacinės medžiagos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185.95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</row>
        <row r="45">
          <cell r="B45" t="str">
            <v>Aptarnavimo paslaugos pagal sutartis</v>
          </cell>
          <cell r="C45" t="str">
            <v>Kitos paskirstomos sąnaudos</v>
          </cell>
          <cell r="D45" t="str">
            <v>Kitos sąnaudos</v>
          </cell>
          <cell r="E45" t="str">
            <v>Kitos sąnaudos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8.11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</row>
        <row r="46">
          <cell r="B46" t="str">
            <v>Kuras (tarnsporto)</v>
          </cell>
          <cell r="C46" t="str">
            <v>Kuras (tarnsporto)</v>
          </cell>
          <cell r="D46" t="str">
            <v>Kuras (transporto)</v>
          </cell>
          <cell r="E46" t="str">
            <v>Kuras (transporto)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89.49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</row>
        <row r="47">
          <cell r="B47" t="str">
            <v xml:space="preserve">    bendrosios (administracinės) sąnaudos</v>
          </cell>
          <cell r="C47" t="str">
            <v xml:space="preserve">    bendros (administracinės) sąnaudos</v>
          </cell>
          <cell r="D47" t="str">
            <v xml:space="preserve">    bendrosios (administracinės) sąnaudos</v>
          </cell>
          <cell r="E47" t="str">
            <v xml:space="preserve">    bendrosios (administracinės) sąnaudos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43.9</v>
          </cell>
          <cell r="AC47">
            <v>0</v>
          </cell>
          <cell r="AD47">
            <v>0</v>
          </cell>
        </row>
        <row r="48">
          <cell r="B48" t="str">
            <v xml:space="preserve">    bendrosios (administracinės) sąnaudos</v>
          </cell>
          <cell r="C48" t="str">
            <v xml:space="preserve">    bendros (administracinės) sąnaudos</v>
          </cell>
          <cell r="D48" t="str">
            <v xml:space="preserve">    bendrosios (administracinės) sąnaudos</v>
          </cell>
          <cell r="E48" t="str">
            <v xml:space="preserve">    bendrosios (administracinės) sąnaudos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226.98</v>
          </cell>
          <cell r="AC48">
            <v>0</v>
          </cell>
          <cell r="AD48">
            <v>0</v>
          </cell>
        </row>
        <row r="49">
          <cell r="B49" t="str">
            <v xml:space="preserve">    bendrosios (administracinės) sąnaudos</v>
          </cell>
          <cell r="C49" t="str">
            <v xml:space="preserve">    bendros (administracinės) sąnaudos</v>
          </cell>
          <cell r="D49" t="str">
            <v xml:space="preserve">    bendrosios (administracinės) sąnaudos</v>
          </cell>
          <cell r="E49" t="str">
            <v xml:space="preserve">    bendrosios (administracinės) sąnaudos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40.199999999999996</v>
          </cell>
          <cell r="AC49">
            <v>0</v>
          </cell>
          <cell r="AD49">
            <v>0</v>
          </cell>
        </row>
        <row r="50">
          <cell r="B50" t="str">
            <v xml:space="preserve">    bendrosios (administracinės) sąnaudos</v>
          </cell>
          <cell r="C50" t="str">
            <v xml:space="preserve">    bendros (administracinės) sąnaudos</v>
          </cell>
          <cell r="D50" t="str">
            <v xml:space="preserve">    bendrosios (administracinės) sąnaudos</v>
          </cell>
          <cell r="E50" t="str">
            <v xml:space="preserve">    bendrosios (administracinės) sąnaudos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91.97</v>
          </cell>
          <cell r="AC50">
            <v>0</v>
          </cell>
          <cell r="AD50">
            <v>0</v>
          </cell>
        </row>
        <row r="51">
          <cell r="B51" t="str">
            <v xml:space="preserve">    bendrosios (administracinės) sąnaudos</v>
          </cell>
          <cell r="C51" t="str">
            <v xml:space="preserve">    bendros (administracinės) sąnaudos</v>
          </cell>
          <cell r="D51" t="str">
            <v xml:space="preserve">    bendrosios (administracinės) sąnaudos</v>
          </cell>
          <cell r="E51" t="str">
            <v xml:space="preserve">    bendrosios (administracinės) sąnaudos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313.84999999999997</v>
          </cell>
          <cell r="AC51">
            <v>0</v>
          </cell>
          <cell r="AD51">
            <v>0</v>
          </cell>
        </row>
        <row r="52">
          <cell r="B52" t="str">
            <v xml:space="preserve">    bendrosios (administracinės) sąnaudos</v>
          </cell>
          <cell r="C52" t="str">
            <v xml:space="preserve">    bendros (administracinės) sąnaudos</v>
          </cell>
          <cell r="D52" t="str">
            <v xml:space="preserve">    bendrosios (administracinės) sąnaudos</v>
          </cell>
          <cell r="E52" t="str">
            <v xml:space="preserve">    bendrosios (administracinės) sąnaudos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43.53</v>
          </cell>
          <cell r="AC52">
            <v>0</v>
          </cell>
          <cell r="AD52">
            <v>0</v>
          </cell>
        </row>
        <row r="53">
          <cell r="B53" t="str">
            <v xml:space="preserve">    bendrosios (administracinės) sąnaudos</v>
          </cell>
          <cell r="C53" t="str">
            <v xml:space="preserve">    bendros (administracinės) sąnaudos</v>
          </cell>
          <cell r="D53" t="str">
            <v xml:space="preserve">    bendrosios (administracinės) sąnaudos</v>
          </cell>
          <cell r="E53" t="str">
            <v xml:space="preserve">    bendrosios (administracinės) sąnaudos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174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125.85</v>
          </cell>
          <cell r="AC53">
            <v>0</v>
          </cell>
          <cell r="AD53">
            <v>0</v>
          </cell>
        </row>
        <row r="54">
          <cell r="B54" t="str">
            <v xml:space="preserve">    bendrosios (administracinės) sąnaudos</v>
          </cell>
          <cell r="C54" t="str">
            <v xml:space="preserve">    bendros (administracinės) sąnaudos</v>
          </cell>
          <cell r="D54" t="str">
            <v xml:space="preserve">    bendrosios (administracinės) sąnaudos</v>
          </cell>
          <cell r="E54" t="str">
            <v xml:space="preserve">    bendrosios (administracinės) sąnaudos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13.92</v>
          </cell>
          <cell r="AC54">
            <v>0</v>
          </cell>
          <cell r="AD54">
            <v>0</v>
          </cell>
        </row>
        <row r="55">
          <cell r="B55" t="str">
            <v xml:space="preserve">    darbo užmokestis (admin)</v>
          </cell>
          <cell r="C55" t="str">
            <v xml:space="preserve">    darbo užmokestis (admin)</v>
          </cell>
          <cell r="D55" t="str">
            <v xml:space="preserve">    darbo užmokestis (admin)</v>
          </cell>
          <cell r="E55" t="str">
            <v xml:space="preserve">    darbo užmokestis (admin)</v>
          </cell>
          <cell r="H55">
            <v>1378.38</v>
          </cell>
          <cell r="I55">
            <v>415.23</v>
          </cell>
          <cell r="J55">
            <v>46.89</v>
          </cell>
          <cell r="K55">
            <v>166.91</v>
          </cell>
          <cell r="L55">
            <v>0</v>
          </cell>
          <cell r="M55">
            <v>42.33</v>
          </cell>
          <cell r="N55">
            <v>465.58</v>
          </cell>
          <cell r="O55">
            <v>84.65</v>
          </cell>
          <cell r="P55">
            <v>402.1</v>
          </cell>
          <cell r="Q55">
            <v>871.91</v>
          </cell>
          <cell r="R55">
            <v>135.44999999999999</v>
          </cell>
          <cell r="S55">
            <v>0</v>
          </cell>
          <cell r="T55">
            <v>33.86</v>
          </cell>
          <cell r="U55">
            <v>104.53</v>
          </cell>
          <cell r="V55">
            <v>0</v>
          </cell>
          <cell r="W55">
            <v>359.64</v>
          </cell>
          <cell r="X55">
            <v>96.91</v>
          </cell>
          <cell r="Y55">
            <v>53.53</v>
          </cell>
          <cell r="Z55">
            <v>416.16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</row>
        <row r="56">
          <cell r="B56" t="str">
            <v xml:space="preserve">    bendrosios (administracinės) sąnaudos</v>
          </cell>
          <cell r="C56" t="str">
            <v xml:space="preserve">    bendros (administracinės) sąnaudos</v>
          </cell>
          <cell r="D56" t="str">
            <v xml:space="preserve">    bendrosios (administracinės) sąnaudos</v>
          </cell>
          <cell r="E56" t="str">
            <v xml:space="preserve">    bendrosios (administracinės) sąnaudos</v>
          </cell>
          <cell r="H56">
            <v>427.03</v>
          </cell>
          <cell r="I56">
            <v>128.63999999999999</v>
          </cell>
          <cell r="J56">
            <v>14.53</v>
          </cell>
          <cell r="K56">
            <v>51.71</v>
          </cell>
          <cell r="L56">
            <v>0</v>
          </cell>
          <cell r="M56">
            <v>13.11</v>
          </cell>
          <cell r="N56">
            <v>144.24</v>
          </cell>
          <cell r="O56">
            <v>26.22</v>
          </cell>
          <cell r="P56">
            <v>124.57</v>
          </cell>
          <cell r="Q56">
            <v>270.12</v>
          </cell>
          <cell r="R56">
            <v>41.96</v>
          </cell>
          <cell r="S56">
            <v>0</v>
          </cell>
          <cell r="T56">
            <v>10.49</v>
          </cell>
          <cell r="U56">
            <v>32.380000000000003</v>
          </cell>
          <cell r="V56">
            <v>0</v>
          </cell>
          <cell r="W56">
            <v>111.42</v>
          </cell>
          <cell r="X56">
            <v>30.02</v>
          </cell>
          <cell r="Y56">
            <v>16.579999999999998</v>
          </cell>
          <cell r="Z56">
            <v>128.93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</row>
        <row r="57">
          <cell r="B57" t="str">
            <v xml:space="preserve">    bendrosios (administracinės) sąnaudos</v>
          </cell>
          <cell r="C57" t="str">
            <v xml:space="preserve">    bendros (administracinės) sąnaudos</v>
          </cell>
          <cell r="D57" t="str">
            <v xml:space="preserve">    bendrosios (administracinės) sąnaudos</v>
          </cell>
          <cell r="E57" t="str">
            <v xml:space="preserve">    bendrosios (administracinės) sąnaudos</v>
          </cell>
          <cell r="H57">
            <v>2.78</v>
          </cell>
          <cell r="I57">
            <v>0.83</v>
          </cell>
          <cell r="J57">
            <v>0.09</v>
          </cell>
          <cell r="K57">
            <v>0.33</v>
          </cell>
          <cell r="L57">
            <v>0</v>
          </cell>
          <cell r="M57">
            <v>0.08</v>
          </cell>
          <cell r="N57">
            <v>0.93</v>
          </cell>
          <cell r="O57">
            <v>0.17</v>
          </cell>
          <cell r="P57">
            <v>0.8</v>
          </cell>
          <cell r="Q57">
            <v>1.74</v>
          </cell>
          <cell r="R57">
            <v>0.27</v>
          </cell>
          <cell r="S57">
            <v>0</v>
          </cell>
          <cell r="T57">
            <v>7.0000000000000007E-2</v>
          </cell>
          <cell r="U57">
            <v>0.21</v>
          </cell>
          <cell r="V57">
            <v>0</v>
          </cell>
          <cell r="W57">
            <v>0.72</v>
          </cell>
          <cell r="X57">
            <v>0.19</v>
          </cell>
          <cell r="Y57">
            <v>0.11</v>
          </cell>
          <cell r="Z57">
            <v>0.83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</row>
        <row r="58">
          <cell r="B58" t="str">
            <v xml:space="preserve">    bendrosios (administracinės) sąnaudos</v>
          </cell>
          <cell r="C58" t="str">
            <v xml:space="preserve">    bendros (administracinės) sąnaudos</v>
          </cell>
          <cell r="D58" t="str">
            <v xml:space="preserve">    bendrosios (administracinės) sąnaudos</v>
          </cell>
          <cell r="E58" t="str">
            <v xml:space="preserve">    bendrosios (administracinės) sąnaudos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117</v>
          </cell>
          <cell r="AC58">
            <v>0</v>
          </cell>
          <cell r="AD58">
            <v>0</v>
          </cell>
        </row>
        <row r="59">
          <cell r="B59" t="str">
            <v xml:space="preserve">    bendrosios (administracinės) sąnaudos</v>
          </cell>
          <cell r="C59" t="str">
            <v xml:space="preserve">    bendros (administracinės) sąnaudos</v>
          </cell>
          <cell r="D59" t="str">
            <v xml:space="preserve">    bendrosios (administracinės) sąnaudos</v>
          </cell>
          <cell r="E59" t="str">
            <v xml:space="preserve">    bendrosios (administracinės) sąnaudos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156.56</v>
          </cell>
          <cell r="AC59">
            <v>0</v>
          </cell>
          <cell r="AD59">
            <v>0</v>
          </cell>
        </row>
        <row r="60">
          <cell r="B60" t="str">
            <v xml:space="preserve">    bendrosios (administracinės) sąnaudos</v>
          </cell>
          <cell r="C60" t="str">
            <v xml:space="preserve">    bendros (administracinės) sąnaudos</v>
          </cell>
          <cell r="D60" t="str">
            <v xml:space="preserve">    bendrosios (administracinės) sąnaudos</v>
          </cell>
          <cell r="E60" t="str">
            <v xml:space="preserve">    bendrosios (administracinės) sąnaudos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99.08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</row>
        <row r="61">
          <cell r="B61" t="str">
            <v xml:space="preserve">    bendrosios (administracinės) sąnaudos</v>
          </cell>
          <cell r="C61" t="str">
            <v xml:space="preserve">    bendros (administracinės) sąnaudos</v>
          </cell>
          <cell r="D61" t="str">
            <v xml:space="preserve">    bendrosios (administracinės) sąnaudos</v>
          </cell>
          <cell r="E61" t="str">
            <v xml:space="preserve">    bendrosios (administracinės) sąnaudos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123.3</v>
          </cell>
          <cell r="AC61">
            <v>0</v>
          </cell>
          <cell r="AD61">
            <v>0</v>
          </cell>
        </row>
        <row r="62">
          <cell r="B62" t="str">
            <v xml:space="preserve">    bendrosios (administracinės) sąnaudos</v>
          </cell>
          <cell r="C62" t="str">
            <v xml:space="preserve">    bendros (administracinės) sąnaudos</v>
          </cell>
          <cell r="D62" t="str">
            <v xml:space="preserve">    bendrosios (administracinės) sąnaudos</v>
          </cell>
          <cell r="E62" t="str">
            <v xml:space="preserve">    bendrosios (administracinės) sąnaudos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454.7700000000001</v>
          </cell>
          <cell r="AC62">
            <v>0</v>
          </cell>
          <cell r="AD62">
            <v>0</v>
          </cell>
        </row>
        <row r="63">
          <cell r="B63" t="str">
            <v>Kitos sąnaudos</v>
          </cell>
          <cell r="C63" t="str">
            <v>Kitos paskirstomos sąnaudos</v>
          </cell>
          <cell r="D63" t="str">
            <v>Kitos sąnaudos</v>
          </cell>
          <cell r="E63" t="str">
            <v>Kitos sąnaudos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42.22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</row>
        <row r="64">
          <cell r="B64" t="str">
            <v>Kitos sąnaudos</v>
          </cell>
          <cell r="C64" t="str">
            <v>Kitos paskirstomos sąnaudos</v>
          </cell>
          <cell r="D64" t="str">
            <v>Kitos sąnaudos</v>
          </cell>
          <cell r="E64" t="str">
            <v>Kitos sąnaudos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9.5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</row>
        <row r="65">
          <cell r="B65" t="str">
            <v>Kuras (tarnsporto)</v>
          </cell>
          <cell r="C65" t="str">
            <v>Kuras (tarnsporto)</v>
          </cell>
          <cell r="D65" t="str">
            <v>Kuras (transporto)</v>
          </cell>
          <cell r="E65" t="str">
            <v>Kuras (transporto)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65.849999999999994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</row>
        <row r="66">
          <cell r="B66" t="str">
            <v xml:space="preserve">    palūkanų sąnaudos</v>
          </cell>
          <cell r="C66" t="str">
            <v xml:space="preserve">    palūkanų sąnaudos</v>
          </cell>
          <cell r="D66" t="str">
            <v xml:space="preserve">    palūkanų sąnaudos</v>
          </cell>
          <cell r="E66" t="str">
            <v xml:space="preserve">     palūkanų sąnaudos</v>
          </cell>
          <cell r="H66">
            <v>0</v>
          </cell>
          <cell r="I66">
            <v>113.14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</row>
        <row r="67">
          <cell r="B67" t="str">
            <v xml:space="preserve">    palūkanų sąnaudos</v>
          </cell>
          <cell r="C67" t="str">
            <v xml:space="preserve">    palūkanų sąnaudos</v>
          </cell>
          <cell r="D67" t="str">
            <v xml:space="preserve">    palūkanų sąnaudos</v>
          </cell>
          <cell r="E67" t="str">
            <v xml:space="preserve">     palūkanų sąnaudos</v>
          </cell>
          <cell r="H67">
            <v>0</v>
          </cell>
          <cell r="I67">
            <v>1695.56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</row>
        <row r="68">
          <cell r="B68" t="str">
            <v xml:space="preserve">    palūkanų sąnaudos</v>
          </cell>
          <cell r="C68" t="str">
            <v xml:space="preserve">    palūkanų sąnaudos</v>
          </cell>
          <cell r="D68" t="str">
            <v xml:space="preserve">    palūkanų sąnaudos</v>
          </cell>
          <cell r="E68" t="str">
            <v xml:space="preserve">     palūkanų sąnaudos</v>
          </cell>
          <cell r="H68">
            <v>2301.8000000000002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</row>
        <row r="69">
          <cell r="B69" t="str">
            <v xml:space="preserve">    kitos finansinės sąnaudos</v>
          </cell>
          <cell r="C69" t="str">
            <v xml:space="preserve">    kitos finansinės sąnaudos</v>
          </cell>
          <cell r="D69" t="str">
            <v xml:space="preserve">    kitos finansinės sąnaudos</v>
          </cell>
          <cell r="E69" t="str">
            <v xml:space="preserve">    kitos finansinės sąnaudos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597.07999999999993</v>
          </cell>
          <cell r="AD69">
            <v>0</v>
          </cell>
        </row>
        <row r="70">
          <cell r="B70" t="str">
            <v/>
          </cell>
          <cell r="C70" t="str">
            <v/>
          </cell>
          <cell r="D70" t="str">
            <v/>
          </cell>
          <cell r="E70" t="str">
            <v/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</row>
        <row r="71">
          <cell r="B71" t="str">
            <v/>
          </cell>
          <cell r="C71" t="str">
            <v/>
          </cell>
          <cell r="D71" t="str">
            <v/>
          </cell>
          <cell r="E71" t="str">
            <v/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</row>
        <row r="72">
          <cell r="B72" t="str">
            <v/>
          </cell>
          <cell r="C72" t="str">
            <v/>
          </cell>
          <cell r="D72" t="str">
            <v/>
          </cell>
          <cell r="E72" t="str">
            <v/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</row>
        <row r="73">
          <cell r="B73" t="str">
            <v/>
          </cell>
          <cell r="C73" t="str">
            <v/>
          </cell>
          <cell r="D73" t="str">
            <v/>
          </cell>
          <cell r="E73" t="str">
            <v/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</row>
        <row r="74">
          <cell r="B74" t="str">
            <v/>
          </cell>
          <cell r="C74" t="str">
            <v/>
          </cell>
          <cell r="D74" t="str">
            <v/>
          </cell>
          <cell r="E74" t="str">
            <v/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</row>
        <row r="75">
          <cell r="B75" t="str">
            <v/>
          </cell>
          <cell r="C75" t="str">
            <v/>
          </cell>
          <cell r="D75" t="str">
            <v/>
          </cell>
          <cell r="E75" t="str">
            <v/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</row>
        <row r="76">
          <cell r="B76" t="str">
            <v/>
          </cell>
          <cell r="C76" t="str">
            <v/>
          </cell>
          <cell r="D76" t="str">
            <v/>
          </cell>
          <cell r="E76" t="str">
            <v/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</row>
        <row r="77">
          <cell r="B77" t="str">
            <v/>
          </cell>
          <cell r="C77" t="str">
            <v/>
          </cell>
          <cell r="D77" t="str">
            <v/>
          </cell>
          <cell r="E77" t="str">
            <v/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</row>
        <row r="78">
          <cell r="B78" t="str">
            <v/>
          </cell>
          <cell r="C78" t="str">
            <v/>
          </cell>
          <cell r="D78" t="str">
            <v/>
          </cell>
          <cell r="E78" t="str">
            <v/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</row>
        <row r="79">
          <cell r="B79" t="str">
            <v/>
          </cell>
          <cell r="C79" t="str">
            <v/>
          </cell>
          <cell r="D79" t="str">
            <v/>
          </cell>
          <cell r="E79" t="str">
            <v/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</row>
        <row r="80">
          <cell r="B80" t="str">
            <v/>
          </cell>
          <cell r="C80" t="str">
            <v/>
          </cell>
          <cell r="D80" t="str">
            <v/>
          </cell>
          <cell r="E80" t="str">
            <v/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</row>
        <row r="81">
          <cell r="B81" t="str">
            <v/>
          </cell>
          <cell r="C81" t="str">
            <v/>
          </cell>
          <cell r="D81" t="str">
            <v/>
          </cell>
          <cell r="E81" t="str">
            <v/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</row>
        <row r="82">
          <cell r="B82" t="str">
            <v/>
          </cell>
          <cell r="C82" t="str">
            <v/>
          </cell>
          <cell r="D82" t="str">
            <v/>
          </cell>
          <cell r="E82" t="str">
            <v/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</row>
        <row r="83">
          <cell r="B83" t="str">
            <v/>
          </cell>
          <cell r="C83" t="str">
            <v/>
          </cell>
          <cell r="D83" t="str">
            <v/>
          </cell>
          <cell r="E83" t="str">
            <v/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</row>
        <row r="84">
          <cell r="B84" t="str">
            <v/>
          </cell>
          <cell r="C84" t="str">
            <v/>
          </cell>
          <cell r="D84" t="str">
            <v/>
          </cell>
          <cell r="E84" t="str">
            <v/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</row>
        <row r="85"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</row>
        <row r="86">
          <cell r="B86" t="str">
            <v/>
          </cell>
          <cell r="C86" t="str">
            <v/>
          </cell>
          <cell r="D86" t="str">
            <v/>
          </cell>
          <cell r="E86" t="str">
            <v/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</row>
        <row r="87">
          <cell r="B87" t="str">
            <v/>
          </cell>
          <cell r="C87" t="str">
            <v/>
          </cell>
          <cell r="D87" t="str">
            <v/>
          </cell>
          <cell r="E87" t="str">
            <v/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</row>
        <row r="88">
          <cell r="B88" t="str">
            <v/>
          </cell>
          <cell r="C88" t="str">
            <v/>
          </cell>
          <cell r="D88" t="str">
            <v/>
          </cell>
          <cell r="E88" t="str">
            <v/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</row>
        <row r="89">
          <cell r="B89" t="str">
            <v/>
          </cell>
          <cell r="C89" t="str">
            <v/>
          </cell>
          <cell r="D89" t="str">
            <v/>
          </cell>
          <cell r="E89" t="str">
            <v/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</row>
        <row r="90">
          <cell r="B90" t="str">
            <v/>
          </cell>
          <cell r="C90" t="str">
            <v/>
          </cell>
          <cell r="D90" t="str">
            <v/>
          </cell>
          <cell r="E90" t="str">
            <v/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</row>
        <row r="91">
          <cell r="B91" t="str">
            <v/>
          </cell>
          <cell r="C91" t="str">
            <v/>
          </cell>
          <cell r="D91" t="str">
            <v/>
          </cell>
          <cell r="E91" t="str">
            <v/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</row>
        <row r="92">
          <cell r="B92" t="str">
            <v/>
          </cell>
          <cell r="C92" t="str">
            <v/>
          </cell>
          <cell r="D92" t="str">
            <v/>
          </cell>
          <cell r="E92" t="str">
            <v/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</row>
        <row r="93">
          <cell r="B93" t="str">
            <v/>
          </cell>
          <cell r="C93" t="str">
            <v/>
          </cell>
          <cell r="D93" t="str">
            <v/>
          </cell>
          <cell r="E93" t="str">
            <v/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</row>
        <row r="94">
          <cell r="B94" t="str">
            <v/>
          </cell>
          <cell r="C94" t="str">
            <v/>
          </cell>
          <cell r="D94" t="str">
            <v/>
          </cell>
          <cell r="E94" t="str">
            <v/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</row>
        <row r="95">
          <cell r="B95" t="str">
            <v/>
          </cell>
          <cell r="C95" t="str">
            <v/>
          </cell>
          <cell r="D95" t="str">
            <v/>
          </cell>
          <cell r="E95" t="str">
            <v/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</row>
        <row r="96">
          <cell r="B96" t="str">
            <v/>
          </cell>
          <cell r="C96" t="str">
            <v/>
          </cell>
          <cell r="D96" t="str">
            <v/>
          </cell>
          <cell r="E96" t="str">
            <v/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</row>
        <row r="97">
          <cell r="B97" t="str">
            <v/>
          </cell>
          <cell r="C97" t="str">
            <v/>
          </cell>
          <cell r="D97" t="str">
            <v/>
          </cell>
          <cell r="E97" t="str">
            <v/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</row>
        <row r="98">
          <cell r="B98" t="str">
            <v/>
          </cell>
          <cell r="C98" t="str">
            <v/>
          </cell>
          <cell r="D98" t="str">
            <v/>
          </cell>
          <cell r="E98" t="str">
            <v/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</row>
        <row r="99">
          <cell r="B99" t="str">
            <v/>
          </cell>
          <cell r="C99" t="str">
            <v/>
          </cell>
          <cell r="D99" t="str">
            <v/>
          </cell>
          <cell r="E99" t="str">
            <v/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</row>
        <row r="100">
          <cell r="B100" t="str">
            <v/>
          </cell>
          <cell r="C100" t="str">
            <v/>
          </cell>
          <cell r="D100" t="str">
            <v/>
          </cell>
          <cell r="E100" t="str">
            <v/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</row>
        <row r="101">
          <cell r="B101" t="str">
            <v/>
          </cell>
          <cell r="C101" t="str">
            <v/>
          </cell>
          <cell r="D101" t="str">
            <v/>
          </cell>
          <cell r="E101" t="str">
            <v/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</row>
        <row r="102"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</row>
        <row r="120">
          <cell r="E120" t="str">
            <v>Už šilumą iš gyventojų</v>
          </cell>
        </row>
        <row r="121">
          <cell r="E121" t="str">
            <v>Už šilumą iš įmonių</v>
          </cell>
        </row>
        <row r="122">
          <cell r="E122" t="str">
            <v>Už karštą vandenį iš gyventojų</v>
          </cell>
        </row>
        <row r="123">
          <cell r="E123" t="str">
            <v>Už vandenį iš gyventojų</v>
          </cell>
        </row>
        <row r="124">
          <cell r="E124" t="str">
            <v>Už vandenį iš įmonių</v>
          </cell>
        </row>
        <row r="125">
          <cell r="E125" t="str">
            <v>Už ascenizaciją</v>
          </cell>
        </row>
        <row r="126">
          <cell r="E126" t="str">
            <v>Už nuotekas iš įmonių</v>
          </cell>
        </row>
        <row r="127">
          <cell r="E127" t="str">
            <v>Už nuotekas iš gyventojų</v>
          </cell>
        </row>
        <row r="128">
          <cell r="E128" t="str">
            <v>Pardavimo mokestis už karštą vandenį iš įmonių</v>
          </cell>
        </row>
        <row r="129">
          <cell r="E129" t="str">
            <v>Pardavimo mokestis už karštą vandenį iš gyventojų</v>
          </cell>
        </row>
        <row r="130">
          <cell r="E130" t="str">
            <v>Pardavimo mokestis už vandenį iš įmonių</v>
          </cell>
        </row>
        <row r="131">
          <cell r="E131" t="str">
            <v>Pardavimo mokestis už vandenį iš gyventojų</v>
          </cell>
        </row>
        <row r="132">
          <cell r="E132" t="str">
            <v>Paskolos administravimo</v>
          </cell>
        </row>
        <row r="133">
          <cell r="E133" t="str">
            <v>Kitos pajamos</v>
          </cell>
        </row>
        <row r="134">
          <cell r="E134" t="str">
            <v>Kitos paslaugos</v>
          </cell>
        </row>
        <row r="135">
          <cell r="E135" t="str">
            <v>Už sistemų eksploataciją iš gyventojų</v>
          </cell>
        </row>
        <row r="136">
          <cell r="E136" t="str">
            <v>Už šiluminių mazgų priežiūra iš įmonių</v>
          </cell>
        </row>
        <row r="137">
          <cell r="E137" t="str">
            <v>Už apšvietimo tinklų priežiūra iš įmonių</v>
          </cell>
        </row>
        <row r="138">
          <cell r="E138" t="str">
            <v>Kitos finansinės pajamos</v>
          </cell>
        </row>
        <row r="139">
          <cell r="E139" t="str">
            <v>Kitos finansinės pajamos</v>
          </cell>
        </row>
        <row r="140">
          <cell r="E140" t="str">
            <v/>
          </cell>
        </row>
        <row r="141">
          <cell r="E141" t="str">
            <v/>
          </cell>
        </row>
        <row r="142">
          <cell r="E142" t="str">
            <v/>
          </cell>
        </row>
        <row r="143">
          <cell r="E143" t="str">
            <v/>
          </cell>
        </row>
        <row r="144">
          <cell r="E144" t="str">
            <v/>
          </cell>
        </row>
        <row r="145">
          <cell r="E145" t="str">
            <v/>
          </cell>
        </row>
        <row r="146">
          <cell r="E146" t="str">
            <v/>
          </cell>
        </row>
        <row r="147">
          <cell r="E147" t="str">
            <v/>
          </cell>
        </row>
        <row r="148">
          <cell r="E148" t="str">
            <v/>
          </cell>
        </row>
        <row r="149">
          <cell r="E149" t="str">
            <v/>
          </cell>
        </row>
        <row r="150">
          <cell r="E150" t="str">
            <v/>
          </cell>
        </row>
        <row r="151">
          <cell r="E151" t="str">
            <v/>
          </cell>
        </row>
        <row r="152">
          <cell r="E152" t="str">
            <v/>
          </cell>
        </row>
        <row r="153">
          <cell r="E153" t="str">
            <v/>
          </cell>
        </row>
        <row r="154">
          <cell r="E154" t="str">
            <v/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kainos"/>
      <sheetName val="kainos"/>
      <sheetName val="suv"/>
      <sheetName val="gamybaB"/>
      <sheetName val="gamybaK"/>
      <sheetName val="gamybaG"/>
      <sheetName val="perdavimasK"/>
      <sheetName val="perdavimasG"/>
      <sheetName val="perdavimasB"/>
      <sheetName val="pardavimasK"/>
      <sheetName val="pardavimasG"/>
      <sheetName val="pardavimasB"/>
      <sheetName val="sg viso "/>
      <sheetName val="mieste"/>
      <sheetName val="elektrine"/>
      <sheetName val="KRK"/>
      <sheetName val="LRK"/>
      <sheetName val="pirkta"/>
      <sheetName val="PK"/>
      <sheetName val="MK"/>
      <sheetName val="rajone"/>
      <sheetName val="balansas"/>
      <sheetName val="naud.atl."/>
      <sheetName val="el.en.g."/>
      <sheetName val="išl.el."/>
      <sheetName val="tarif"/>
      <sheetName val="išl.el. G"/>
      <sheetName val="draudimai"/>
      <sheetName val="veiklos"/>
      <sheetName val="Janinai"/>
      <sheetName val="Sheet1"/>
      <sheetName val="Pric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elaidos"/>
      <sheetName val="dkainos"/>
      <sheetName val="kainos"/>
      <sheetName val="suv"/>
      <sheetName val="suv(paskutinis)"/>
      <sheetName val="sg viso "/>
      <sheetName val="mieste"/>
      <sheetName val="elektrine"/>
      <sheetName val="KRK"/>
      <sheetName val="LRK"/>
      <sheetName val="pirkta"/>
      <sheetName val="PK"/>
      <sheetName val="MK"/>
      <sheetName val="rajone"/>
      <sheetName val="balansas"/>
      <sheetName val="naud.atl."/>
      <sheetName val="priel"/>
      <sheetName val="el.en.g."/>
      <sheetName val="elektra"/>
      <sheetName val="išl.el."/>
      <sheetName val="tarif"/>
      <sheetName val="išl.el. G"/>
      <sheetName val="draudimai"/>
      <sheetName val="veiklos"/>
      <sheetName val="Janinai"/>
      <sheetName val="Kainų dedamosios"/>
      <sheetName val="PŠ kainos"/>
      <sheetName val="PE"/>
      <sheetName val="GEOTERMOS"/>
      <sheetName val="Mazuto kainos"/>
      <sheetName val="sg vis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_Duomenys"/>
      <sheetName val="2_Priskyrimai"/>
      <sheetName val="3_Skaiciavimai"/>
      <sheetName val="Pradzia"/>
      <sheetName val="Bendras"/>
      <sheetName val="Vanduo"/>
      <sheetName val="Šiluma"/>
      <sheetName val="Kita veikla"/>
      <sheetName val="Bendra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D1" t="str">
            <v>UAB „Rietavo komunalinis ūkis”</v>
          </cell>
        </row>
      </sheetData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_Duomenys"/>
      <sheetName val="2_Priskyrimai"/>
      <sheetName val="3_Skaiciavimai"/>
      <sheetName val="Pradzia"/>
      <sheetName val="Bendras"/>
      <sheetName val="Vanduo"/>
      <sheetName val="Šiluma"/>
      <sheetName val="Kita veikla"/>
      <sheetName val="Bendra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D1" t="str">
            <v>UAB „Rietavo komunalinis ūkis”</v>
          </cell>
        </row>
      </sheetData>
      <sheetData sheetId="5">
        <row r="8">
          <cell r="G8">
            <v>16083</v>
          </cell>
        </row>
      </sheetData>
      <sheetData sheetId="6">
        <row r="9">
          <cell r="E9">
            <v>1401.4499999999998</v>
          </cell>
          <cell r="F9">
            <v>1401.4499999999998</v>
          </cell>
          <cell r="G9">
            <v>1401.4499999999998</v>
          </cell>
        </row>
        <row r="10">
          <cell r="E10">
            <v>1247.748</v>
          </cell>
          <cell r="H10">
            <v>1247.748</v>
          </cell>
        </row>
        <row r="11">
          <cell r="E11">
            <v>477.536</v>
          </cell>
          <cell r="H11">
            <v>477.536</v>
          </cell>
        </row>
        <row r="12">
          <cell r="E12">
            <v>770.21199999999999</v>
          </cell>
          <cell r="H12">
            <v>770.21199999999999</v>
          </cell>
        </row>
        <row r="13">
          <cell r="E13">
            <v>132.50199999999978</v>
          </cell>
          <cell r="G13">
            <v>132.50199999999978</v>
          </cell>
          <cell r="I13">
            <v>22.689999999999998</v>
          </cell>
          <cell r="K13">
            <v>22.689999999999998</v>
          </cell>
        </row>
        <row r="14">
          <cell r="E14">
            <v>21.2</v>
          </cell>
          <cell r="G14">
            <v>21.2</v>
          </cell>
        </row>
        <row r="15">
          <cell r="E15">
            <v>9.4546362695779235E-2</v>
          </cell>
          <cell r="G15">
            <v>9.4546362695779235E-2</v>
          </cell>
          <cell r="I15">
            <v>4.7970401691331918E-2</v>
          </cell>
          <cell r="K15">
            <v>4.7970401691331918E-2</v>
          </cell>
        </row>
        <row r="16">
          <cell r="E16">
            <v>473</v>
          </cell>
          <cell r="I16">
            <v>473</v>
          </cell>
          <cell r="J16">
            <v>473</v>
          </cell>
          <cell r="K16">
            <v>473</v>
          </cell>
        </row>
        <row r="17">
          <cell r="E17">
            <v>450.31</v>
          </cell>
          <cell r="I17">
            <v>450.31</v>
          </cell>
          <cell r="K17">
            <v>450.31</v>
          </cell>
        </row>
        <row r="18">
          <cell r="E18">
            <v>0</v>
          </cell>
        </row>
        <row r="19">
          <cell r="E19">
            <v>43112.800000000003</v>
          </cell>
          <cell r="F19">
            <v>36792.050000000003</v>
          </cell>
          <cell r="G19">
            <v>5809.9899999999989</v>
          </cell>
          <cell r="H19">
            <v>510.76</v>
          </cell>
          <cell r="I19">
            <v>157.6</v>
          </cell>
          <cell r="J19">
            <v>29.88</v>
          </cell>
          <cell r="K19">
            <v>127.72</v>
          </cell>
          <cell r="L19">
            <v>43270.400000000001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E21">
            <v>23722.22</v>
          </cell>
          <cell r="F21">
            <v>23722.22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23722.22</v>
          </cell>
        </row>
        <row r="22">
          <cell r="E22">
            <v>1940.48</v>
          </cell>
          <cell r="F22">
            <v>1502.9</v>
          </cell>
          <cell r="G22">
            <v>437.58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1940.48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E24">
            <v>5825.949999999998</v>
          </cell>
          <cell r="F24">
            <v>2803.3199999999988</v>
          </cell>
          <cell r="G24">
            <v>3022.6299999999992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5825.949999999998</v>
          </cell>
        </row>
        <row r="25">
          <cell r="E25">
            <v>2887.1600000000008</v>
          </cell>
          <cell r="F25">
            <v>2776.7400000000007</v>
          </cell>
          <cell r="G25">
            <v>110.42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2887.1600000000008</v>
          </cell>
        </row>
        <row r="26">
          <cell r="E26">
            <v>580.09</v>
          </cell>
          <cell r="F26">
            <v>523.76</v>
          </cell>
          <cell r="G26">
            <v>56.33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580.09</v>
          </cell>
        </row>
        <row r="27">
          <cell r="E27">
            <v>8736.99</v>
          </cell>
          <cell r="F27">
            <v>5986.87</v>
          </cell>
          <cell r="G27">
            <v>2239.3599999999997</v>
          </cell>
          <cell r="H27">
            <v>510.76</v>
          </cell>
          <cell r="I27">
            <v>157.6</v>
          </cell>
          <cell r="J27">
            <v>29.88</v>
          </cell>
          <cell r="K27">
            <v>127.72</v>
          </cell>
          <cell r="L27">
            <v>8894.59</v>
          </cell>
        </row>
        <row r="28">
          <cell r="E28">
            <v>8582.41</v>
          </cell>
          <cell r="F28">
            <v>5880</v>
          </cell>
          <cell r="G28">
            <v>2200.41</v>
          </cell>
          <cell r="H28">
            <v>502</v>
          </cell>
          <cell r="I28">
            <v>154.86000000000001</v>
          </cell>
          <cell r="J28">
            <v>29.36</v>
          </cell>
          <cell r="K28">
            <v>125.5</v>
          </cell>
          <cell r="L28">
            <v>8737.27</v>
          </cell>
        </row>
        <row r="29">
          <cell r="E29">
            <v>127.22</v>
          </cell>
          <cell r="F29">
            <v>88.05</v>
          </cell>
          <cell r="G29">
            <v>31.91</v>
          </cell>
          <cell r="H29">
            <v>7.26</v>
          </cell>
          <cell r="I29">
            <v>2.25</v>
          </cell>
          <cell r="J29">
            <v>0.43</v>
          </cell>
          <cell r="K29">
            <v>1.82</v>
          </cell>
          <cell r="L29">
            <v>129.47</v>
          </cell>
        </row>
        <row r="30">
          <cell r="E30">
            <v>27.359999999999996</v>
          </cell>
          <cell r="F30">
            <v>18.819999999999997</v>
          </cell>
          <cell r="G30">
            <v>7.04</v>
          </cell>
          <cell r="H30">
            <v>1.5</v>
          </cell>
          <cell r="I30">
            <v>0.49</v>
          </cell>
          <cell r="J30">
            <v>0.09</v>
          </cell>
          <cell r="K30">
            <v>0.4</v>
          </cell>
          <cell r="L30">
            <v>27.849999999999994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E36">
            <v>3180.0016836920877</v>
          </cell>
          <cell r="F36">
            <v>3108.26</v>
          </cell>
          <cell r="G36">
            <v>0</v>
          </cell>
          <cell r="H36">
            <v>71.741683692087406</v>
          </cell>
          <cell r="I36">
            <v>0.26225365436420217</v>
          </cell>
          <cell r="J36">
            <v>0</v>
          </cell>
          <cell r="K36">
            <v>0.26225365436420217</v>
          </cell>
          <cell r="L36">
            <v>3180.2639373464517</v>
          </cell>
        </row>
        <row r="37">
          <cell r="E37">
            <v>3180.0016836920877</v>
          </cell>
          <cell r="F37">
            <v>3108.26</v>
          </cell>
          <cell r="G37">
            <v>0</v>
          </cell>
          <cell r="H37">
            <v>71.741683692087406</v>
          </cell>
          <cell r="I37">
            <v>0.26225365436420217</v>
          </cell>
          <cell r="J37">
            <v>0</v>
          </cell>
          <cell r="K37">
            <v>0.26225365436420217</v>
          </cell>
          <cell r="L37">
            <v>3180.2639373464517</v>
          </cell>
        </row>
        <row r="38">
          <cell r="E38">
            <v>3108.26</v>
          </cell>
          <cell r="F38">
            <v>3108.26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3108.26</v>
          </cell>
        </row>
        <row r="39">
          <cell r="E39">
            <v>71.741683692087406</v>
          </cell>
          <cell r="F39">
            <v>0</v>
          </cell>
          <cell r="G39">
            <v>0</v>
          </cell>
          <cell r="H39">
            <v>71.741683692087406</v>
          </cell>
          <cell r="I39">
            <v>0.26225365436420217</v>
          </cell>
          <cell r="J39">
            <v>0</v>
          </cell>
          <cell r="K39">
            <v>0.26225365436420217</v>
          </cell>
          <cell r="L39">
            <v>72.003937346451607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E41">
            <v>6219.4090203795195</v>
          </cell>
          <cell r="F41">
            <v>4611.3445044297187</v>
          </cell>
          <cell r="G41">
            <v>1109.666181468323</v>
          </cell>
          <cell r="H41">
            <v>498.39833448147766</v>
          </cell>
          <cell r="I41">
            <v>82.201997680777225</v>
          </cell>
          <cell r="J41">
            <v>10.459777900181152</v>
          </cell>
          <cell r="K41">
            <v>71.742219780596074</v>
          </cell>
          <cell r="L41">
            <v>6301.6110180602964</v>
          </cell>
        </row>
        <row r="42">
          <cell r="E42">
            <v>3195.73</v>
          </cell>
          <cell r="F42">
            <v>2219.3000000000002</v>
          </cell>
          <cell r="G42">
            <v>729.31</v>
          </cell>
          <cell r="H42">
            <v>247.12</v>
          </cell>
          <cell r="I42">
            <v>70.2</v>
          </cell>
          <cell r="J42">
            <v>8.42</v>
          </cell>
          <cell r="K42">
            <v>61.78</v>
          </cell>
          <cell r="L42">
            <v>3265.93</v>
          </cell>
        </row>
        <row r="43">
          <cell r="E43">
            <v>2809.0739978222891</v>
          </cell>
          <cell r="F43">
            <v>2392.0445044297185</v>
          </cell>
          <cell r="G43">
            <v>380.35618146832303</v>
          </cell>
          <cell r="H43">
            <v>36.673311924247841</v>
          </cell>
          <cell r="I43">
            <v>11.217503248612772</v>
          </cell>
          <cell r="J43">
            <v>2.0397779001811527</v>
          </cell>
          <cell r="K43">
            <v>9.1777253484316201</v>
          </cell>
          <cell r="L43">
            <v>2820.2915010709021</v>
          </cell>
        </row>
        <row r="44">
          <cell r="E44">
            <v>214.6050225572298</v>
          </cell>
          <cell r="F44">
            <v>0</v>
          </cell>
          <cell r="G44">
            <v>0</v>
          </cell>
          <cell r="H44">
            <v>214.6050225572298</v>
          </cell>
          <cell r="I44">
            <v>0.78449443216444792</v>
          </cell>
          <cell r="J44">
            <v>0</v>
          </cell>
          <cell r="K44">
            <v>0.78449443216444792</v>
          </cell>
          <cell r="L44">
            <v>215.38951698939425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E46">
            <v>52512.210704071615</v>
          </cell>
          <cell r="F46">
            <v>44511.654504429724</v>
          </cell>
          <cell r="G46">
            <v>6919.6561814683218</v>
          </cell>
          <cell r="H46">
            <v>1080.9000181735651</v>
          </cell>
          <cell r="I46">
            <v>240.06425133514142</v>
          </cell>
          <cell r="J46">
            <v>40.339777900181147</v>
          </cell>
          <cell r="K46">
            <v>199.72447343496026</v>
          </cell>
          <cell r="L46">
            <v>52752.274955406756</v>
          </cell>
        </row>
        <row r="47">
          <cell r="L47">
            <v>0</v>
          </cell>
        </row>
        <row r="48">
          <cell r="E48">
            <v>26849.510704071607</v>
          </cell>
          <cell r="F48">
            <v>19286.534504429721</v>
          </cell>
          <cell r="G48">
            <v>6482.0761814683219</v>
          </cell>
          <cell r="H48">
            <v>1080.9000181735651</v>
          </cell>
          <cell r="I48">
            <v>240.06425133514142</v>
          </cell>
          <cell r="J48">
            <v>40.339777900181147</v>
          </cell>
          <cell r="K48">
            <v>199.72447343496026</v>
          </cell>
          <cell r="L48">
            <v>27089.574955406744</v>
          </cell>
        </row>
        <row r="49">
          <cell r="E49">
            <v>25662.7</v>
          </cell>
          <cell r="F49">
            <v>25225.120000000003</v>
          </cell>
          <cell r="G49">
            <v>437.58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25662.7</v>
          </cell>
        </row>
        <row r="51">
          <cell r="E51">
            <v>93414.784422952725</v>
          </cell>
          <cell r="H51">
            <v>1746.8472000000002</v>
          </cell>
          <cell r="I51">
            <v>6539.4143098069972</v>
          </cell>
          <cell r="J51">
            <v>6013.0778462222961</v>
          </cell>
          <cell r="K51">
            <v>526.33646358470082</v>
          </cell>
          <cell r="L51">
            <v>99954.198732759716</v>
          </cell>
        </row>
        <row r="52">
          <cell r="E52">
            <v>32531.51</v>
          </cell>
          <cell r="I52">
            <v>0</v>
          </cell>
          <cell r="L52">
            <v>32531.51</v>
          </cell>
        </row>
        <row r="53">
          <cell r="E53">
            <v>60809.36</v>
          </cell>
          <cell r="I53">
            <v>0</v>
          </cell>
          <cell r="L53">
            <v>60809.36</v>
          </cell>
        </row>
        <row r="54">
          <cell r="I54">
            <v>5705.71</v>
          </cell>
          <cell r="J54">
            <v>5705.71</v>
          </cell>
          <cell r="L54">
            <v>5705.71</v>
          </cell>
        </row>
        <row r="55">
          <cell r="I55">
            <v>302.61</v>
          </cell>
          <cell r="J55">
            <v>302.61</v>
          </cell>
          <cell r="L55">
            <v>302.61</v>
          </cell>
        </row>
        <row r="56">
          <cell r="H56">
            <v>668.55040000000008</v>
          </cell>
          <cell r="I56">
            <v>0</v>
          </cell>
          <cell r="L56">
            <v>0</v>
          </cell>
        </row>
        <row r="57">
          <cell r="H57">
            <v>1078.2968000000001</v>
          </cell>
          <cell r="I57">
            <v>0</v>
          </cell>
          <cell r="L57">
            <v>0</v>
          </cell>
        </row>
        <row r="58">
          <cell r="I58">
            <v>517.27</v>
          </cell>
          <cell r="K58">
            <v>517.27</v>
          </cell>
          <cell r="L58">
            <v>517.27</v>
          </cell>
        </row>
        <row r="59">
          <cell r="I59">
            <v>8.65</v>
          </cell>
          <cell r="K59">
            <v>8.65</v>
          </cell>
          <cell r="L59">
            <v>8.65</v>
          </cell>
        </row>
        <row r="60">
          <cell r="E60">
            <v>73.91442295272789</v>
          </cell>
          <cell r="I60">
            <v>5.1743098069970062</v>
          </cell>
          <cell r="J60">
            <v>4.757846222296128</v>
          </cell>
          <cell r="K60">
            <v>0.41646358470087802</v>
          </cell>
          <cell r="L60">
            <v>79.088732759724891</v>
          </cell>
        </row>
        <row r="62">
          <cell r="E62">
            <v>40902.573718881111</v>
          </cell>
          <cell r="I62">
            <v>6299.3500584718558</v>
          </cell>
          <cell r="J62">
            <v>5972.7380683221154</v>
          </cell>
          <cell r="K62">
            <v>326.61199014974056</v>
          </cell>
          <cell r="L62">
            <v>47201.92377735296</v>
          </cell>
        </row>
        <row r="63">
          <cell r="E63">
            <v>4.2085589962133074</v>
          </cell>
        </row>
        <row r="64">
          <cell r="E64">
            <v>7.4866707398411156</v>
          </cell>
          <cell r="H64">
            <v>0.14000000000000001</v>
          </cell>
        </row>
        <row r="65">
          <cell r="L65">
            <v>0</v>
          </cell>
        </row>
        <row r="66">
          <cell r="E66">
            <v>121.79599999999999</v>
          </cell>
          <cell r="F66">
            <v>121.79599999999999</v>
          </cell>
        </row>
        <row r="67">
          <cell r="E67">
            <v>194.77010739268943</v>
          </cell>
          <cell r="F67">
            <v>194.77010739268943</v>
          </cell>
        </row>
        <row r="68">
          <cell r="E68">
            <v>86.907131899104499</v>
          </cell>
          <cell r="F68">
            <v>86.907131899104499</v>
          </cell>
        </row>
        <row r="69">
          <cell r="E69">
            <v>0</v>
          </cell>
        </row>
        <row r="70">
          <cell r="E70">
            <v>0</v>
          </cell>
        </row>
        <row r="71">
          <cell r="E71">
            <v>0</v>
          </cell>
        </row>
        <row r="72">
          <cell r="E72">
            <v>0</v>
          </cell>
        </row>
        <row r="73">
          <cell r="E73">
            <v>0</v>
          </cell>
        </row>
        <row r="74">
          <cell r="E74">
            <v>0</v>
          </cell>
        </row>
        <row r="75">
          <cell r="E75">
            <v>0</v>
          </cell>
        </row>
        <row r="76">
          <cell r="E76">
            <v>0</v>
          </cell>
        </row>
        <row r="78">
          <cell r="E78">
            <v>19082</v>
          </cell>
          <cell r="F78">
            <v>14779.01</v>
          </cell>
          <cell r="G78">
            <v>4302.99</v>
          </cell>
        </row>
        <row r="79">
          <cell r="E79">
            <v>0.10169164657792684</v>
          </cell>
          <cell r="F79">
            <v>0.10169152060929657</v>
          </cell>
          <cell r="G79">
            <v>0.1016920792286294</v>
          </cell>
        </row>
        <row r="80">
          <cell r="E80">
            <v>14</v>
          </cell>
          <cell r="F80">
            <v>11</v>
          </cell>
          <cell r="G80">
            <v>3</v>
          </cell>
        </row>
        <row r="81">
          <cell r="E81">
            <v>0</v>
          </cell>
          <cell r="F81">
            <v>0</v>
          </cell>
          <cell r="G81">
            <v>0</v>
          </cell>
        </row>
      </sheetData>
      <sheetData sheetId="7" refreshError="1"/>
      <sheetData sheetId="8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_Duomenys"/>
      <sheetName val="2_Priskyrimai"/>
      <sheetName val="3_Skaiciavimai"/>
      <sheetName val="Pradzia"/>
      <sheetName val="Bendras"/>
      <sheetName val="Vanduo"/>
      <sheetName val="Šiluma"/>
      <sheetName val="Kita veikla"/>
      <sheetName val="Bendra"/>
    </sheetNames>
    <sheetDataSet>
      <sheetData sheetId="0" refreshError="1"/>
      <sheetData sheetId="1" refreshError="1"/>
      <sheetData sheetId="2" refreshError="1"/>
      <sheetData sheetId="3" refreshError="1"/>
      <sheetData sheetId="4">
        <row r="9">
          <cell r="E9">
            <v>1888.46</v>
          </cell>
        </row>
      </sheetData>
      <sheetData sheetId="5">
        <row r="8">
          <cell r="G8">
            <v>16714</v>
          </cell>
        </row>
      </sheetData>
      <sheetData sheetId="6">
        <row r="9">
          <cell r="E9">
            <v>1044.83</v>
          </cell>
          <cell r="F9">
            <v>1044.83</v>
          </cell>
          <cell r="G9">
            <v>1044.83</v>
          </cell>
        </row>
        <row r="10">
          <cell r="E10">
            <v>876.37400000000002</v>
          </cell>
          <cell r="H10">
            <v>876.37400000000002</v>
          </cell>
        </row>
        <row r="11">
          <cell r="E11">
            <v>361.64100000000002</v>
          </cell>
          <cell r="H11">
            <v>361.64100000000002</v>
          </cell>
        </row>
        <row r="12">
          <cell r="E12">
            <v>514.73300000000006</v>
          </cell>
          <cell r="H12">
            <v>514.73300000000006</v>
          </cell>
        </row>
        <row r="13">
          <cell r="E13">
            <v>148.21599999999989</v>
          </cell>
          <cell r="G13">
            <v>148.21599999999989</v>
          </cell>
          <cell r="I13">
            <v>45.20999999999998</v>
          </cell>
          <cell r="K13">
            <v>45.20999999999998</v>
          </cell>
        </row>
        <row r="14">
          <cell r="E14">
            <v>20.240000000000002</v>
          </cell>
          <cell r="G14">
            <v>20.240000000000002</v>
          </cell>
        </row>
        <row r="15">
          <cell r="E15">
            <v>0.14185656996832011</v>
          </cell>
          <cell r="G15">
            <v>0.14185656996832011</v>
          </cell>
          <cell r="I15">
            <v>9.57838983050847E-2</v>
          </cell>
          <cell r="K15">
            <v>9.57838983050847E-2</v>
          </cell>
        </row>
        <row r="16">
          <cell r="E16">
            <v>472</v>
          </cell>
          <cell r="I16">
            <v>472</v>
          </cell>
          <cell r="J16">
            <v>472</v>
          </cell>
          <cell r="K16">
            <v>472</v>
          </cell>
        </row>
        <row r="17">
          <cell r="E17">
            <v>426.79</v>
          </cell>
          <cell r="I17">
            <v>426.79</v>
          </cell>
          <cell r="K17">
            <v>426.79</v>
          </cell>
        </row>
        <row r="18">
          <cell r="E18">
            <v>0</v>
          </cell>
        </row>
        <row r="19">
          <cell r="E19">
            <v>36445.070000000007</v>
          </cell>
          <cell r="F19">
            <v>30319.710000000003</v>
          </cell>
          <cell r="G19">
            <v>5773.7800000000007</v>
          </cell>
          <cell r="H19">
            <v>351.57999999999993</v>
          </cell>
          <cell r="I19">
            <v>171.82</v>
          </cell>
          <cell r="J19">
            <v>83.8</v>
          </cell>
          <cell r="K19">
            <v>88.02</v>
          </cell>
          <cell r="L19">
            <v>36616.890000000007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E21">
            <v>18642.36</v>
          </cell>
          <cell r="F21">
            <v>18642.36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18642.36</v>
          </cell>
        </row>
        <row r="22">
          <cell r="E22">
            <v>1495.71</v>
          </cell>
          <cell r="F22">
            <v>1092.73</v>
          </cell>
          <cell r="G22">
            <v>402.98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1495.71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E24">
            <v>5825.95</v>
          </cell>
          <cell r="F24">
            <v>2803.3199999999997</v>
          </cell>
          <cell r="G24">
            <v>3022.63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5825.95</v>
          </cell>
        </row>
        <row r="25">
          <cell r="E25">
            <v>1816.0900000000001</v>
          </cell>
          <cell r="F25">
            <v>1641.5600000000002</v>
          </cell>
          <cell r="G25">
            <v>174.53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1816.0900000000001</v>
          </cell>
        </row>
        <row r="26">
          <cell r="E26">
            <v>350.77</v>
          </cell>
          <cell r="F26">
            <v>313.2</v>
          </cell>
          <cell r="G26">
            <v>37.57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350.77</v>
          </cell>
        </row>
        <row r="27">
          <cell r="E27">
            <v>8664.9600000000009</v>
          </cell>
          <cell r="F27">
            <v>6139.7400000000007</v>
          </cell>
          <cell r="G27">
            <v>2173.64</v>
          </cell>
          <cell r="H27">
            <v>351.57999999999993</v>
          </cell>
          <cell r="I27">
            <v>171.82</v>
          </cell>
          <cell r="J27">
            <v>83.8</v>
          </cell>
          <cell r="K27">
            <v>88.02</v>
          </cell>
          <cell r="L27">
            <v>8836.7800000000007</v>
          </cell>
        </row>
        <row r="28">
          <cell r="E28">
            <v>8512.02</v>
          </cell>
          <cell r="F28">
            <v>6030.22</v>
          </cell>
          <cell r="G28">
            <v>2135.84</v>
          </cell>
          <cell r="H28">
            <v>345.96</v>
          </cell>
          <cell r="I28">
            <v>168.83999999999997</v>
          </cell>
          <cell r="J28">
            <v>82.35</v>
          </cell>
          <cell r="K28">
            <v>86.49</v>
          </cell>
          <cell r="L28">
            <v>8680.86</v>
          </cell>
        </row>
        <row r="29">
          <cell r="E29">
            <v>126.21</v>
          </cell>
          <cell r="F29">
            <v>90.21</v>
          </cell>
          <cell r="G29">
            <v>30.97</v>
          </cell>
          <cell r="H29">
            <v>5.03</v>
          </cell>
          <cell r="I29">
            <v>2.44</v>
          </cell>
          <cell r="J29">
            <v>1.19</v>
          </cell>
          <cell r="K29">
            <v>1.25</v>
          </cell>
          <cell r="L29">
            <v>128.65</v>
          </cell>
        </row>
        <row r="30">
          <cell r="E30">
            <v>26.73</v>
          </cell>
          <cell r="F30">
            <v>19.309999999999999</v>
          </cell>
          <cell r="G30">
            <v>6.83</v>
          </cell>
          <cell r="H30">
            <v>0.59</v>
          </cell>
          <cell r="I30">
            <v>0.54</v>
          </cell>
          <cell r="J30">
            <v>0.26</v>
          </cell>
          <cell r="K30">
            <v>0.28000000000000003</v>
          </cell>
          <cell r="L30">
            <v>27.27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E36">
            <v>3275.0621402256843</v>
          </cell>
          <cell r="F36">
            <v>3179.04</v>
          </cell>
          <cell r="G36">
            <v>0</v>
          </cell>
          <cell r="H36">
            <v>96.022140225684424</v>
          </cell>
          <cell r="I36">
            <v>0.45269563574928234</v>
          </cell>
          <cell r="J36">
            <v>0</v>
          </cell>
          <cell r="K36">
            <v>0.45269563574928234</v>
          </cell>
          <cell r="L36">
            <v>3275.5148358614338</v>
          </cell>
        </row>
        <row r="37">
          <cell r="E37">
            <v>3275.0621402256843</v>
          </cell>
          <cell r="F37">
            <v>3179.04</v>
          </cell>
          <cell r="G37">
            <v>0</v>
          </cell>
          <cell r="H37">
            <v>96.022140225684424</v>
          </cell>
          <cell r="I37">
            <v>0.45269563574928234</v>
          </cell>
          <cell r="J37">
            <v>0</v>
          </cell>
          <cell r="K37">
            <v>0.45269563574928234</v>
          </cell>
          <cell r="L37">
            <v>3275.5148358614338</v>
          </cell>
        </row>
        <row r="38">
          <cell r="E38">
            <v>3097.02</v>
          </cell>
          <cell r="F38">
            <v>3097.02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3097.02</v>
          </cell>
        </row>
        <row r="39">
          <cell r="E39">
            <v>178.04214022568442</v>
          </cell>
          <cell r="F39">
            <v>82.02</v>
          </cell>
          <cell r="G39">
            <v>0</v>
          </cell>
          <cell r="H39">
            <v>96.022140225684424</v>
          </cell>
          <cell r="I39">
            <v>0.45269563574928234</v>
          </cell>
          <cell r="J39">
            <v>0</v>
          </cell>
          <cell r="K39">
            <v>0.45269563574928234</v>
          </cell>
          <cell r="L39">
            <v>178.4948358614337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E41">
            <v>4698.4399097921341</v>
          </cell>
          <cell r="F41">
            <v>3496.6095530636821</v>
          </cell>
          <cell r="G41">
            <v>826.40159508412273</v>
          </cell>
          <cell r="H41">
            <v>375.42876164432926</v>
          </cell>
          <cell r="I41">
            <v>72.888969984156546</v>
          </cell>
          <cell r="J41">
            <v>27.672320363444655</v>
          </cell>
          <cell r="K41">
            <v>45.216649620711891</v>
          </cell>
          <cell r="L41">
            <v>4771.3288797762907</v>
          </cell>
        </row>
        <row r="42">
          <cell r="E42">
            <v>3358.61</v>
          </cell>
          <cell r="F42">
            <v>2414.38</v>
          </cell>
          <cell r="G42">
            <v>772.61</v>
          </cell>
          <cell r="H42">
            <v>171.62</v>
          </cell>
          <cell r="I42">
            <v>69.52</v>
          </cell>
          <cell r="J42">
            <v>26.61</v>
          </cell>
          <cell r="K42">
            <v>42.91</v>
          </cell>
          <cell r="L42">
            <v>3428.13</v>
          </cell>
        </row>
        <row r="43">
          <cell r="E43">
            <v>1141.5042530807391</v>
          </cell>
          <cell r="F43">
            <v>1082.2295530636823</v>
          </cell>
          <cell r="G43">
            <v>53.791595084122747</v>
          </cell>
          <cell r="H43">
            <v>5.4831049329340349</v>
          </cell>
          <cell r="I43">
            <v>2.4339652129720859</v>
          </cell>
          <cell r="J43">
            <v>1.0623203634446559</v>
          </cell>
          <cell r="K43">
            <v>1.3716448495274298</v>
          </cell>
          <cell r="L43">
            <v>1143.9382182937111</v>
          </cell>
        </row>
        <row r="44">
          <cell r="E44">
            <v>198.32565671139525</v>
          </cell>
          <cell r="F44">
            <v>0</v>
          </cell>
          <cell r="G44">
            <v>0</v>
          </cell>
          <cell r="H44">
            <v>198.32565671139525</v>
          </cell>
          <cell r="I44">
            <v>0.93500477118446834</v>
          </cell>
          <cell r="J44">
            <v>0</v>
          </cell>
          <cell r="K44">
            <v>0.93500477118446834</v>
          </cell>
          <cell r="L44">
            <v>199.26066148257974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E46">
            <v>44418.572050017821</v>
          </cell>
          <cell r="F46">
            <v>36995.359553063681</v>
          </cell>
          <cell r="G46">
            <v>6600.1815950841237</v>
          </cell>
          <cell r="H46">
            <v>823.03090187001362</v>
          </cell>
          <cell r="I46">
            <v>245.16166561990582</v>
          </cell>
          <cell r="J46">
            <v>111.47232036344465</v>
          </cell>
          <cell r="K46">
            <v>133.68934525646117</v>
          </cell>
          <cell r="L46">
            <v>44663.733715637725</v>
          </cell>
        </row>
        <row r="47">
          <cell r="L47">
            <v>0</v>
          </cell>
        </row>
        <row r="48">
          <cell r="E48">
            <v>24280.502050017818</v>
          </cell>
          <cell r="F48">
            <v>17260.269553063681</v>
          </cell>
          <cell r="G48">
            <v>6197.2015950841233</v>
          </cell>
          <cell r="H48">
            <v>823.03090187001362</v>
          </cell>
          <cell r="I48">
            <v>245.16166561990582</v>
          </cell>
          <cell r="J48">
            <v>111.47232036344465</v>
          </cell>
          <cell r="K48">
            <v>133.68934525646117</v>
          </cell>
          <cell r="L48">
            <v>24525.663715637726</v>
          </cell>
        </row>
        <row r="49">
          <cell r="E49">
            <v>20138.07</v>
          </cell>
          <cell r="F49">
            <v>19735.09</v>
          </cell>
          <cell r="G49">
            <v>402.98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20138.07</v>
          </cell>
        </row>
        <row r="51">
          <cell r="E51">
            <v>64411.980001664211</v>
          </cell>
          <cell r="H51">
            <v>1226.9236000000001</v>
          </cell>
          <cell r="I51">
            <v>6042.0591552776768</v>
          </cell>
          <cell r="J51">
            <v>5505.7350709643806</v>
          </cell>
          <cell r="K51">
            <v>536.32408431329679</v>
          </cell>
          <cell r="L51">
            <v>70454.039156941886</v>
          </cell>
        </row>
        <row r="52">
          <cell r="E52">
            <v>23335.81</v>
          </cell>
          <cell r="I52">
            <v>0</v>
          </cell>
          <cell r="L52">
            <v>23335.81</v>
          </cell>
        </row>
        <row r="53">
          <cell r="E53">
            <v>39826.65</v>
          </cell>
          <cell r="I53">
            <v>0</v>
          </cell>
          <cell r="L53">
            <v>39826.65</v>
          </cell>
        </row>
        <row r="54">
          <cell r="I54">
            <v>5151.32</v>
          </cell>
          <cell r="J54">
            <v>5151.32</v>
          </cell>
          <cell r="L54">
            <v>5151.32</v>
          </cell>
        </row>
        <row r="55">
          <cell r="I55">
            <v>247.61</v>
          </cell>
          <cell r="J55">
            <v>247.61</v>
          </cell>
          <cell r="L55">
            <v>247.61</v>
          </cell>
        </row>
        <row r="56">
          <cell r="H56">
            <v>506.29740000000004</v>
          </cell>
          <cell r="I56">
            <v>0</v>
          </cell>
          <cell r="L56">
            <v>0</v>
          </cell>
        </row>
        <row r="57">
          <cell r="H57">
            <v>720.62620000000015</v>
          </cell>
          <cell r="I57">
            <v>0</v>
          </cell>
          <cell r="L57">
            <v>0</v>
          </cell>
        </row>
        <row r="58">
          <cell r="I58">
            <v>517.27</v>
          </cell>
          <cell r="K58">
            <v>517.27</v>
          </cell>
          <cell r="L58">
            <v>517.27</v>
          </cell>
        </row>
        <row r="59">
          <cell r="I59">
            <v>8.65</v>
          </cell>
          <cell r="K59">
            <v>8.65</v>
          </cell>
          <cell r="L59">
            <v>8.65</v>
          </cell>
        </row>
        <row r="60">
          <cell r="E60">
            <v>1249.5200016642038</v>
          </cell>
          <cell r="I60">
            <v>117.20915527767848</v>
          </cell>
          <cell r="J60">
            <v>106.80507096438166</v>
          </cell>
          <cell r="K60">
            <v>10.404084313296819</v>
          </cell>
          <cell r="L60">
            <v>1366.7291569418824</v>
          </cell>
        </row>
        <row r="62">
          <cell r="E62">
            <v>19993.40795164639</v>
          </cell>
          <cell r="I62">
            <v>5796.8974896577711</v>
          </cell>
          <cell r="J62">
            <v>5394.2627506009358</v>
          </cell>
          <cell r="K62">
            <v>402.63473905683566</v>
          </cell>
          <cell r="L62">
            <v>25790.305441304161</v>
          </cell>
        </row>
        <row r="63">
          <cell r="E63">
            <v>5.0684493207258337</v>
          </cell>
        </row>
        <row r="64">
          <cell r="E64">
            <v>7.3498278134294504</v>
          </cell>
          <cell r="H64">
            <v>0.14000000000000001</v>
          </cell>
        </row>
        <row r="65">
          <cell r="L65">
            <v>0</v>
          </cell>
        </row>
        <row r="66">
          <cell r="E66">
            <v>95.37</v>
          </cell>
          <cell r="F66">
            <v>95.37</v>
          </cell>
        </row>
        <row r="67">
          <cell r="E67">
            <v>195.47404844290656</v>
          </cell>
          <cell r="F67">
            <v>195.47404844290656</v>
          </cell>
        </row>
        <row r="68">
          <cell r="E68">
            <v>91.278006948498799</v>
          </cell>
          <cell r="F68">
            <v>91.278006948498799</v>
          </cell>
        </row>
        <row r="69">
          <cell r="E69">
            <v>0</v>
          </cell>
        </row>
        <row r="70">
          <cell r="E70">
            <v>0</v>
          </cell>
        </row>
        <row r="71">
          <cell r="E71">
            <v>0</v>
          </cell>
        </row>
        <row r="72">
          <cell r="E72">
            <v>0</v>
          </cell>
        </row>
        <row r="73">
          <cell r="E73">
            <v>0</v>
          </cell>
        </row>
        <row r="74">
          <cell r="E74">
            <v>0</v>
          </cell>
        </row>
        <row r="75">
          <cell r="E75">
            <v>0</v>
          </cell>
        </row>
        <row r="76">
          <cell r="E76">
            <v>0</v>
          </cell>
        </row>
        <row r="78">
          <cell r="E78">
            <v>14409</v>
          </cell>
          <cell r="F78">
            <v>10526.85</v>
          </cell>
          <cell r="G78">
            <v>3882.1499999999996</v>
          </cell>
        </row>
        <row r="79">
          <cell r="E79">
            <v>0.10380387257963773</v>
          </cell>
          <cell r="F79">
            <v>0.10380408194284139</v>
          </cell>
          <cell r="G79">
            <v>0.10380330486972426</v>
          </cell>
        </row>
        <row r="80">
          <cell r="E80">
            <v>14</v>
          </cell>
          <cell r="F80">
            <v>10</v>
          </cell>
          <cell r="G80">
            <v>4</v>
          </cell>
        </row>
        <row r="81">
          <cell r="E81">
            <v>0</v>
          </cell>
          <cell r="F81">
            <v>0</v>
          </cell>
          <cell r="G81">
            <v>0</v>
          </cell>
        </row>
      </sheetData>
      <sheetData sheetId="7" refreshError="1"/>
      <sheetData sheetId="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_Duomenys"/>
      <sheetName val="2_Priskyrimai"/>
      <sheetName val="3_Skaiciavimai"/>
      <sheetName val="Pradzia"/>
      <sheetName val="Bendras"/>
      <sheetName val="Vanduo"/>
      <sheetName val="Šiluma"/>
      <sheetName val="Kita veikla"/>
      <sheetName val="Bendra"/>
    </sheetNames>
    <sheetDataSet>
      <sheetData sheetId="0"/>
      <sheetData sheetId="1"/>
      <sheetData sheetId="2"/>
      <sheetData sheetId="3"/>
      <sheetData sheetId="4">
        <row r="9">
          <cell r="E9">
            <v>2388.0499999999997</v>
          </cell>
        </row>
      </sheetData>
      <sheetData sheetId="5">
        <row r="8">
          <cell r="G8">
            <v>17390</v>
          </cell>
        </row>
      </sheetData>
      <sheetData sheetId="6">
        <row r="9">
          <cell r="E9">
            <v>975.84</v>
          </cell>
          <cell r="F9">
            <v>975.84</v>
          </cell>
          <cell r="G9">
            <v>975.84</v>
          </cell>
        </row>
        <row r="10">
          <cell r="E10">
            <v>750.27500000000009</v>
          </cell>
          <cell r="H10">
            <v>750.27500000000009</v>
          </cell>
        </row>
        <row r="11">
          <cell r="E11">
            <v>350.05</v>
          </cell>
          <cell r="H11">
            <v>350.05</v>
          </cell>
        </row>
        <row r="12">
          <cell r="E12">
            <v>400.22500000000002</v>
          </cell>
          <cell r="H12">
            <v>400.22500000000002</v>
          </cell>
        </row>
        <row r="13">
          <cell r="E13">
            <v>205.48499999999996</v>
          </cell>
          <cell r="G13">
            <v>205.48499999999996</v>
          </cell>
          <cell r="I13">
            <v>47.839999999999975</v>
          </cell>
          <cell r="K13">
            <v>47.839999999999975</v>
          </cell>
        </row>
        <row r="14">
          <cell r="E14">
            <v>20.079999999999998</v>
          </cell>
          <cell r="G14">
            <v>20.079999999999998</v>
          </cell>
        </row>
        <row r="15">
          <cell r="E15">
            <v>0.21057242990654201</v>
          </cell>
          <cell r="G15">
            <v>0.21057242990654201</v>
          </cell>
          <cell r="I15">
            <v>9.631762266202254E-2</v>
          </cell>
          <cell r="K15">
            <v>9.631762266202254E-2</v>
          </cell>
        </row>
        <row r="16">
          <cell r="E16">
            <v>496.69</v>
          </cell>
          <cell r="I16">
            <v>496.69</v>
          </cell>
          <cell r="J16">
            <v>496.69</v>
          </cell>
          <cell r="K16">
            <v>496.69</v>
          </cell>
        </row>
        <row r="17">
          <cell r="E17">
            <v>448.85</v>
          </cell>
          <cell r="I17">
            <v>448.85</v>
          </cell>
          <cell r="K17">
            <v>448.85</v>
          </cell>
        </row>
        <row r="18">
          <cell r="E18">
            <v>0</v>
          </cell>
        </row>
        <row r="19">
          <cell r="E19">
            <v>36137.519999999997</v>
          </cell>
          <cell r="F19">
            <v>30148.39</v>
          </cell>
          <cell r="G19">
            <v>5544.3100000000013</v>
          </cell>
          <cell r="H19">
            <v>444.82</v>
          </cell>
          <cell r="I19">
            <v>275.17</v>
          </cell>
          <cell r="J19">
            <v>163.95000000000002</v>
          </cell>
          <cell r="K19">
            <v>111.22</v>
          </cell>
          <cell r="L19">
            <v>36412.689999999995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E21">
            <v>18073.27</v>
          </cell>
          <cell r="F21">
            <v>18073.27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18073.27</v>
          </cell>
        </row>
        <row r="22">
          <cell r="E22">
            <v>1537.3300000000002</v>
          </cell>
          <cell r="F22">
            <v>1094.8900000000001</v>
          </cell>
          <cell r="G22">
            <v>442.44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1537.3300000000002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E24">
            <v>5825.9500000000007</v>
          </cell>
          <cell r="F24">
            <v>2803.32</v>
          </cell>
          <cell r="G24">
            <v>3022.63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5825.9500000000007</v>
          </cell>
        </row>
        <row r="25">
          <cell r="E25">
            <v>1448.19</v>
          </cell>
          <cell r="F25">
            <v>1349.1200000000001</v>
          </cell>
          <cell r="G25">
            <v>99.07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1448.19</v>
          </cell>
        </row>
        <row r="26">
          <cell r="E26">
            <v>283.08999999999997</v>
          </cell>
          <cell r="F26">
            <v>244.94</v>
          </cell>
          <cell r="G26">
            <v>38.15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283.08999999999997</v>
          </cell>
        </row>
        <row r="27">
          <cell r="E27">
            <v>9252.7799999999988</v>
          </cell>
          <cell r="F27">
            <v>6827.79</v>
          </cell>
          <cell r="G27">
            <v>1980.17</v>
          </cell>
          <cell r="H27">
            <v>444.82</v>
          </cell>
          <cell r="I27">
            <v>275.17</v>
          </cell>
          <cell r="J27">
            <v>163.95000000000002</v>
          </cell>
          <cell r="K27">
            <v>111.22</v>
          </cell>
          <cell r="L27">
            <v>9527.9499999999989</v>
          </cell>
        </row>
        <row r="28">
          <cell r="E28">
            <v>9089.2100000000009</v>
          </cell>
          <cell r="F28">
            <v>6706.31</v>
          </cell>
          <cell r="G28">
            <v>1945.73</v>
          </cell>
          <cell r="H28">
            <v>437.17</v>
          </cell>
          <cell r="I28">
            <v>270.38</v>
          </cell>
          <cell r="J28">
            <v>161.09</v>
          </cell>
          <cell r="K28">
            <v>109.29</v>
          </cell>
          <cell r="L28">
            <v>9359.59</v>
          </cell>
        </row>
        <row r="29">
          <cell r="E29">
            <v>134.57000000000002</v>
          </cell>
          <cell r="F29">
            <v>100.03</v>
          </cell>
          <cell r="G29">
            <v>28.21</v>
          </cell>
          <cell r="H29">
            <v>6.33</v>
          </cell>
          <cell r="I29">
            <v>3.92</v>
          </cell>
          <cell r="J29">
            <v>2.34</v>
          </cell>
          <cell r="K29">
            <v>1.58</v>
          </cell>
          <cell r="L29">
            <v>138.49</v>
          </cell>
        </row>
        <row r="30">
          <cell r="E30">
            <v>29</v>
          </cell>
          <cell r="F30">
            <v>21.45</v>
          </cell>
          <cell r="G30">
            <v>6.23</v>
          </cell>
          <cell r="H30">
            <v>1.32</v>
          </cell>
          <cell r="I30">
            <v>0.87</v>
          </cell>
          <cell r="J30">
            <v>0.52</v>
          </cell>
          <cell r="K30">
            <v>0.35</v>
          </cell>
          <cell r="L30">
            <v>29.87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E36">
            <v>2835.0232110299416</v>
          </cell>
          <cell r="F36">
            <v>2777.31</v>
          </cell>
          <cell r="G36">
            <v>0</v>
          </cell>
          <cell r="H36">
            <v>57.713211029941895</v>
          </cell>
          <cell r="I36">
            <v>0.43945860919922319</v>
          </cell>
          <cell r="J36">
            <v>0</v>
          </cell>
          <cell r="K36">
            <v>0.43945860919922319</v>
          </cell>
          <cell r="L36">
            <v>2835.462669639141</v>
          </cell>
        </row>
        <row r="37">
          <cell r="E37">
            <v>2835.0232110299416</v>
          </cell>
          <cell r="F37">
            <v>2777.31</v>
          </cell>
          <cell r="G37">
            <v>0</v>
          </cell>
          <cell r="H37">
            <v>57.713211029941895</v>
          </cell>
          <cell r="I37">
            <v>0.43945860919922319</v>
          </cell>
          <cell r="J37">
            <v>0</v>
          </cell>
          <cell r="K37">
            <v>0.43945860919922319</v>
          </cell>
          <cell r="L37">
            <v>2835.462669639141</v>
          </cell>
        </row>
        <row r="38">
          <cell r="E38">
            <v>2777.31</v>
          </cell>
          <cell r="F38">
            <v>2777.31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2777.31</v>
          </cell>
        </row>
        <row r="39">
          <cell r="E39">
            <v>57.713211029941895</v>
          </cell>
          <cell r="F39">
            <v>0</v>
          </cell>
          <cell r="G39">
            <v>0</v>
          </cell>
          <cell r="H39">
            <v>57.713211029941895</v>
          </cell>
          <cell r="I39">
            <v>0.43945860919922319</v>
          </cell>
          <cell r="J39">
            <v>0</v>
          </cell>
          <cell r="K39">
            <v>0.43945860919922319</v>
          </cell>
          <cell r="L39">
            <v>58.152669639141116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E41">
            <v>5770.6523903006073</v>
          </cell>
          <cell r="F41">
            <v>4401.3247718584371</v>
          </cell>
          <cell r="G41">
            <v>1016.8555959758532</v>
          </cell>
          <cell r="H41">
            <v>352.47202246631684</v>
          </cell>
          <cell r="I41">
            <v>127.19797698732559</v>
          </cell>
          <cell r="J41">
            <v>69.601281685230646</v>
          </cell>
          <cell r="K41">
            <v>57.596695302094936</v>
          </cell>
          <cell r="L41">
            <v>5897.8503672879333</v>
          </cell>
        </row>
        <row r="42">
          <cell r="E42">
            <v>3092.02</v>
          </cell>
          <cell r="F42">
            <v>2270.14</v>
          </cell>
          <cell r="G42">
            <v>628.96</v>
          </cell>
          <cell r="H42">
            <v>192.92</v>
          </cell>
          <cell r="I42">
            <v>105.68</v>
          </cell>
          <cell r="J42">
            <v>57.45</v>
          </cell>
          <cell r="K42">
            <v>48.23</v>
          </cell>
          <cell r="L42">
            <v>3197.7</v>
          </cell>
        </row>
        <row r="43">
          <cell r="E43">
            <v>2552.7282721906454</v>
          </cell>
          <cell r="F43">
            <v>2131.1847718584377</v>
          </cell>
          <cell r="G43">
            <v>387.89559597585321</v>
          </cell>
          <cell r="H43">
            <v>33.64790435635436</v>
          </cell>
          <cell r="I43">
            <v>20.559277104757047</v>
          </cell>
          <cell r="J43">
            <v>12.15128168523065</v>
          </cell>
          <cell r="K43">
            <v>8.4079954195263973</v>
          </cell>
          <cell r="L43">
            <v>2573.2875492954026</v>
          </cell>
        </row>
        <row r="44">
          <cell r="E44">
            <v>125.90411810996252</v>
          </cell>
          <cell r="F44">
            <v>0</v>
          </cell>
          <cell r="G44">
            <v>0</v>
          </cell>
          <cell r="H44">
            <v>125.90411810996252</v>
          </cell>
          <cell r="I44">
            <v>0.95869988256854333</v>
          </cell>
          <cell r="J44">
            <v>0</v>
          </cell>
          <cell r="K44">
            <v>0.95869988256854333</v>
          </cell>
          <cell r="L44">
            <v>126.86281799253106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E46">
            <v>44743.195601330553</v>
          </cell>
          <cell r="F46">
            <v>37327.024771858436</v>
          </cell>
          <cell r="G46">
            <v>6561.1655959758546</v>
          </cell>
          <cell r="H46">
            <v>855.00523349625871</v>
          </cell>
          <cell r="I46">
            <v>402.80743559652478</v>
          </cell>
          <cell r="J46">
            <v>233.55128168523066</v>
          </cell>
          <cell r="K46">
            <v>169.25615391129415</v>
          </cell>
          <cell r="L46">
            <v>45146.003036927075</v>
          </cell>
        </row>
        <row r="47">
          <cell r="L47">
            <v>0</v>
          </cell>
        </row>
        <row r="48">
          <cell r="E48">
            <v>25132.595601330548</v>
          </cell>
          <cell r="F48">
            <v>18158.864771858436</v>
          </cell>
          <cell r="G48">
            <v>6118.725595975854</v>
          </cell>
          <cell r="H48">
            <v>855.00523349625871</v>
          </cell>
          <cell r="I48">
            <v>402.80743559652484</v>
          </cell>
          <cell r="J48">
            <v>233.55128168523066</v>
          </cell>
          <cell r="K48">
            <v>169.25615391129415</v>
          </cell>
          <cell r="L48">
            <v>25535.403036927077</v>
          </cell>
        </row>
        <row r="49">
          <cell r="E49">
            <v>19610.600000000002</v>
          </cell>
          <cell r="F49">
            <v>19168.16</v>
          </cell>
          <cell r="G49">
            <v>442.44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19610.600000000002</v>
          </cell>
        </row>
        <row r="51">
          <cell r="E51">
            <v>52949.601021522096</v>
          </cell>
          <cell r="H51">
            <v>1050.3850000000002</v>
          </cell>
          <cell r="I51">
            <v>6406.8703128629286</v>
          </cell>
          <cell r="J51">
            <v>5880.4350982047918</v>
          </cell>
          <cell r="K51">
            <v>526.43521465813683</v>
          </cell>
          <cell r="L51">
            <v>59356.471334385024</v>
          </cell>
        </row>
        <row r="52">
          <cell r="E52">
            <v>22001.69</v>
          </cell>
          <cell r="I52">
            <v>0</v>
          </cell>
          <cell r="L52">
            <v>22001.69</v>
          </cell>
        </row>
        <row r="53">
          <cell r="E53">
            <v>30896.09</v>
          </cell>
          <cell r="I53">
            <v>0</v>
          </cell>
          <cell r="L53">
            <v>30896.09</v>
          </cell>
        </row>
        <row r="54">
          <cell r="I54">
            <v>5602.37</v>
          </cell>
          <cell r="J54">
            <v>5602.37</v>
          </cell>
          <cell r="L54">
            <v>5602.37</v>
          </cell>
        </row>
        <row r="55">
          <cell r="I55">
            <v>272.31</v>
          </cell>
          <cell r="J55">
            <v>272.31</v>
          </cell>
          <cell r="L55">
            <v>272.31</v>
          </cell>
        </row>
        <row r="56">
          <cell r="H56">
            <v>490.07000000000011</v>
          </cell>
          <cell r="I56">
            <v>0</v>
          </cell>
          <cell r="L56">
            <v>0</v>
          </cell>
        </row>
        <row r="57">
          <cell r="H57">
            <v>560.31500000000005</v>
          </cell>
          <cell r="I57">
            <v>0</v>
          </cell>
          <cell r="L57">
            <v>0</v>
          </cell>
        </row>
        <row r="58">
          <cell r="I58">
            <v>517.27</v>
          </cell>
          <cell r="K58">
            <v>517.27</v>
          </cell>
          <cell r="L58">
            <v>517.27</v>
          </cell>
        </row>
        <row r="59">
          <cell r="I59">
            <v>8.65</v>
          </cell>
          <cell r="K59">
            <v>8.65</v>
          </cell>
          <cell r="L59">
            <v>8.65</v>
          </cell>
        </row>
        <row r="60">
          <cell r="E60">
            <v>51.821021522099066</v>
          </cell>
          <cell r="I60">
            <v>6.2703128629282237</v>
          </cell>
          <cell r="J60">
            <v>5.7550982047912971</v>
          </cell>
          <cell r="K60">
            <v>0.51521465813692635</v>
          </cell>
          <cell r="L60">
            <v>58.091334385027288</v>
          </cell>
        </row>
        <row r="62">
          <cell r="E62">
            <v>8206.4054201915424</v>
          </cell>
          <cell r="I62">
            <v>6004.062877266404</v>
          </cell>
          <cell r="J62">
            <v>5646.8838165195612</v>
          </cell>
          <cell r="K62">
            <v>357.17906074684265</v>
          </cell>
          <cell r="L62">
            <v>14210.468297457948</v>
          </cell>
        </row>
        <row r="63">
          <cell r="E63">
            <v>5.9635727701616803</v>
          </cell>
        </row>
        <row r="64">
          <cell r="E64">
            <v>7.0573591045312849</v>
          </cell>
          <cell r="H64">
            <v>0.14000000000000001</v>
          </cell>
        </row>
        <row r="65">
          <cell r="L65">
            <v>0</v>
          </cell>
        </row>
        <row r="66">
          <cell r="E66">
            <v>91.995999999999995</v>
          </cell>
          <cell r="F66">
            <v>91.995999999999995</v>
          </cell>
        </row>
        <row r="67">
          <cell r="E67">
            <v>196.45712857080744</v>
          </cell>
          <cell r="F67">
            <v>196.45712857080744</v>
          </cell>
        </row>
        <row r="68">
          <cell r="E68">
            <v>94.27</v>
          </cell>
          <cell r="F68">
            <v>94.27</v>
          </cell>
        </row>
        <row r="69">
          <cell r="E69">
            <v>0</v>
          </cell>
        </row>
        <row r="70">
          <cell r="E70">
            <v>0</v>
          </cell>
        </row>
        <row r="71">
          <cell r="E71">
            <v>0</v>
          </cell>
        </row>
        <row r="72">
          <cell r="E72">
            <v>0</v>
          </cell>
        </row>
        <row r="73">
          <cell r="E73">
            <v>0</v>
          </cell>
        </row>
        <row r="74">
          <cell r="E74">
            <v>0</v>
          </cell>
        </row>
        <row r="75">
          <cell r="E75">
            <v>0</v>
          </cell>
        </row>
        <row r="76">
          <cell r="E76">
            <v>0</v>
          </cell>
        </row>
        <row r="78">
          <cell r="E78">
            <v>14948</v>
          </cell>
          <cell r="F78">
            <v>10646.04</v>
          </cell>
          <cell r="G78">
            <v>4301.96</v>
          </cell>
        </row>
        <row r="79">
          <cell r="E79">
            <v>0.10284519668183036</v>
          </cell>
          <cell r="F79">
            <v>0.10284481365841196</v>
          </cell>
          <cell r="G79">
            <v>0.10284614454806647</v>
          </cell>
        </row>
        <row r="80">
          <cell r="E80">
            <v>15</v>
          </cell>
          <cell r="F80">
            <v>10</v>
          </cell>
          <cell r="G80">
            <v>5</v>
          </cell>
        </row>
        <row r="81">
          <cell r="E81">
            <v>0</v>
          </cell>
          <cell r="F81">
            <v>0</v>
          </cell>
          <cell r="G81">
            <v>0</v>
          </cell>
        </row>
      </sheetData>
      <sheetData sheetId="7"/>
      <sheetData sheetId="8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_Duomenys"/>
      <sheetName val="2_Priskyrimai"/>
      <sheetName val="3_Skaiciavimai"/>
      <sheetName val="Pradzia"/>
      <sheetName val="Bendras"/>
      <sheetName val="Vanduo"/>
      <sheetName val="Šiluma"/>
      <sheetName val="Kita veikla"/>
      <sheetName val="Bendra"/>
    </sheetNames>
    <sheetDataSet>
      <sheetData sheetId="0"/>
      <sheetData sheetId="1"/>
      <sheetData sheetId="2"/>
      <sheetData sheetId="3"/>
      <sheetData sheetId="4">
        <row r="9">
          <cell r="E9">
            <v>2958.81</v>
          </cell>
        </row>
      </sheetData>
      <sheetData sheetId="5">
        <row r="8">
          <cell r="G8">
            <v>17364</v>
          </cell>
        </row>
      </sheetData>
      <sheetData sheetId="6">
        <row r="9">
          <cell r="E9">
            <v>524.91</v>
          </cell>
          <cell r="F9">
            <v>524.91</v>
          </cell>
          <cell r="G9">
            <v>524.91</v>
          </cell>
        </row>
        <row r="10">
          <cell r="E10">
            <v>383.59399999999999</v>
          </cell>
          <cell r="H10">
            <v>383.59399999999999</v>
          </cell>
        </row>
        <row r="11">
          <cell r="E11">
            <v>205.589</v>
          </cell>
          <cell r="H11">
            <v>205.589</v>
          </cell>
        </row>
        <row r="12">
          <cell r="E12">
            <v>178.005</v>
          </cell>
          <cell r="H12">
            <v>178.005</v>
          </cell>
        </row>
        <row r="13">
          <cell r="E13">
            <v>131.51599999999996</v>
          </cell>
          <cell r="G13">
            <v>131.51599999999996</v>
          </cell>
          <cell r="I13">
            <v>55.759999999999991</v>
          </cell>
          <cell r="K13">
            <v>55.759999999999991</v>
          </cell>
        </row>
        <row r="14">
          <cell r="E14">
            <v>9.8000000000000007</v>
          </cell>
          <cell r="G14">
            <v>9.8000000000000007</v>
          </cell>
        </row>
        <row r="15">
          <cell r="E15">
            <v>0.25054961802975745</v>
          </cell>
          <cell r="G15">
            <v>0.25054961802975745</v>
          </cell>
          <cell r="I15">
            <v>0.1135641547861507</v>
          </cell>
          <cell r="K15">
            <v>0.1135641547861507</v>
          </cell>
        </row>
        <row r="16">
          <cell r="E16">
            <v>491</v>
          </cell>
          <cell r="I16">
            <v>491</v>
          </cell>
          <cell r="J16">
            <v>491</v>
          </cell>
          <cell r="K16">
            <v>491</v>
          </cell>
        </row>
        <row r="17">
          <cell r="E17">
            <v>435.24</v>
          </cell>
          <cell r="I17">
            <v>435.24</v>
          </cell>
          <cell r="K17">
            <v>435.24</v>
          </cell>
        </row>
        <row r="19">
          <cell r="E19">
            <v>25155.91</v>
          </cell>
          <cell r="F19">
            <v>18884.82</v>
          </cell>
          <cell r="G19">
            <v>5758.6599999999989</v>
          </cell>
          <cell r="H19">
            <v>512.42999999999995</v>
          </cell>
          <cell r="I19">
            <v>373.56</v>
          </cell>
          <cell r="J19">
            <v>245.45000000000002</v>
          </cell>
          <cell r="K19">
            <v>128.10999999999999</v>
          </cell>
          <cell r="L19">
            <v>25529.47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E21">
            <v>9327.4599999999991</v>
          </cell>
          <cell r="F21">
            <v>9327.4599999999991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9327.4599999999991</v>
          </cell>
        </row>
        <row r="22">
          <cell r="E22">
            <v>1072.8799999999999</v>
          </cell>
          <cell r="F22">
            <v>727.59999999999991</v>
          </cell>
          <cell r="G22">
            <v>345.28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1072.8799999999999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E24">
            <v>5870.409999999998</v>
          </cell>
          <cell r="F24">
            <v>2847.7799999999988</v>
          </cell>
          <cell r="G24">
            <v>3022.6299999999992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5870.409999999998</v>
          </cell>
        </row>
        <row r="25">
          <cell r="E25">
            <v>1355.92</v>
          </cell>
          <cell r="F25">
            <v>1083.01</v>
          </cell>
          <cell r="G25">
            <v>272.91000000000003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1355.92</v>
          </cell>
        </row>
        <row r="26">
          <cell r="E26">
            <v>380.27</v>
          </cell>
          <cell r="F26">
            <v>265.77999999999997</v>
          </cell>
          <cell r="G26">
            <v>114.49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380.27</v>
          </cell>
        </row>
        <row r="27">
          <cell r="E27">
            <v>7529.2400000000007</v>
          </cell>
          <cell r="F27">
            <v>4898.97</v>
          </cell>
          <cell r="G27">
            <v>2117.84</v>
          </cell>
          <cell r="H27">
            <v>512.42999999999995</v>
          </cell>
          <cell r="I27">
            <v>373.56</v>
          </cell>
          <cell r="J27">
            <v>245.45000000000002</v>
          </cell>
          <cell r="K27">
            <v>128.10999999999999</v>
          </cell>
          <cell r="L27">
            <v>7902.8000000000011</v>
          </cell>
        </row>
        <row r="28">
          <cell r="E28">
            <v>7395.52</v>
          </cell>
          <cell r="F28">
            <v>4811</v>
          </cell>
          <cell r="G28">
            <v>2081.0100000000002</v>
          </cell>
          <cell r="H28">
            <v>503.51</v>
          </cell>
          <cell r="I28">
            <v>367.06</v>
          </cell>
          <cell r="J28">
            <v>241.18</v>
          </cell>
          <cell r="K28">
            <v>125.88</v>
          </cell>
          <cell r="L28">
            <v>7762.5800000000008</v>
          </cell>
        </row>
        <row r="29">
          <cell r="E29">
            <v>110.05</v>
          </cell>
          <cell r="F29">
            <v>72.58</v>
          </cell>
          <cell r="G29">
            <v>30.17</v>
          </cell>
          <cell r="H29">
            <v>7.3</v>
          </cell>
          <cell r="I29">
            <v>5.33</v>
          </cell>
          <cell r="J29">
            <v>3.5</v>
          </cell>
          <cell r="K29">
            <v>1.83</v>
          </cell>
          <cell r="L29">
            <v>115.38</v>
          </cell>
        </row>
        <row r="30">
          <cell r="E30">
            <v>23.669999999999998</v>
          </cell>
          <cell r="F30">
            <v>15.389999999999999</v>
          </cell>
          <cell r="G30">
            <v>6.66</v>
          </cell>
          <cell r="H30">
            <v>1.62</v>
          </cell>
          <cell r="I30">
            <v>1.17</v>
          </cell>
          <cell r="J30">
            <v>0.77</v>
          </cell>
          <cell r="K30">
            <v>0.4</v>
          </cell>
          <cell r="L30">
            <v>24.839999999999996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E36">
            <v>3092.7748034673482</v>
          </cell>
          <cell r="F36">
            <v>3048.19</v>
          </cell>
          <cell r="G36">
            <v>0</v>
          </cell>
          <cell r="H36">
            <v>44.58480346734823</v>
          </cell>
          <cell r="I36">
            <v>0.66207500278314746</v>
          </cell>
          <cell r="J36">
            <v>0</v>
          </cell>
          <cell r="K36">
            <v>0.66207500278314746</v>
          </cell>
          <cell r="L36">
            <v>3093.4368784701314</v>
          </cell>
        </row>
        <row r="37">
          <cell r="E37">
            <v>3092.7748034673482</v>
          </cell>
          <cell r="F37">
            <v>3048.19</v>
          </cell>
          <cell r="G37">
            <v>0</v>
          </cell>
          <cell r="H37">
            <v>44.58480346734823</v>
          </cell>
          <cell r="I37">
            <v>0.66207500278314746</v>
          </cell>
          <cell r="J37">
            <v>0</v>
          </cell>
          <cell r="K37">
            <v>0.66207500278314746</v>
          </cell>
          <cell r="L37">
            <v>3093.4368784701314</v>
          </cell>
        </row>
        <row r="38">
          <cell r="E38">
            <v>3048.19</v>
          </cell>
          <cell r="F38">
            <v>3048.19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3048.19</v>
          </cell>
        </row>
        <row r="39">
          <cell r="E39">
            <v>44.58480346734823</v>
          </cell>
          <cell r="F39">
            <v>0</v>
          </cell>
          <cell r="G39">
            <v>0</v>
          </cell>
          <cell r="H39">
            <v>44.58480346734823</v>
          </cell>
          <cell r="I39">
            <v>0.66207500278314746</v>
          </cell>
          <cell r="J39">
            <v>0</v>
          </cell>
          <cell r="K39">
            <v>0.66207500278314746</v>
          </cell>
          <cell r="L39">
            <v>45.246878470131378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E41">
            <v>4554.6189541884614</v>
          </cell>
          <cell r="F41">
            <v>3085.9268302969267</v>
          </cell>
          <cell r="G41">
            <v>1071.629104791981</v>
          </cell>
          <cell r="H41">
            <v>397.06301909955323</v>
          </cell>
          <cell r="I41">
            <v>182.75726750599131</v>
          </cell>
          <cell r="J41">
            <v>110.76445021431927</v>
          </cell>
          <cell r="K41">
            <v>71.99281729167204</v>
          </cell>
          <cell r="L41">
            <v>4737.3762216944524</v>
          </cell>
        </row>
        <row r="42">
          <cell r="E42">
            <v>2759.65</v>
          </cell>
          <cell r="F42">
            <v>1823.46</v>
          </cell>
          <cell r="G42">
            <v>692.1</v>
          </cell>
          <cell r="H42">
            <v>244.09</v>
          </cell>
          <cell r="I42">
            <v>154.47</v>
          </cell>
          <cell r="J42">
            <v>93.45</v>
          </cell>
          <cell r="K42">
            <v>61.02</v>
          </cell>
          <cell r="L42">
            <v>2914.12</v>
          </cell>
        </row>
        <row r="43">
          <cell r="E43">
            <v>1678.9979881478757</v>
          </cell>
          <cell r="F43">
            <v>1262.4668302969269</v>
          </cell>
          <cell r="G43">
            <v>379.52910479198107</v>
          </cell>
          <cell r="H43">
            <v>37.002053058967689</v>
          </cell>
          <cell r="I43">
            <v>26.565122925488303</v>
          </cell>
          <cell r="J43">
            <v>17.314450214319265</v>
          </cell>
          <cell r="K43">
            <v>9.2506727111690399</v>
          </cell>
          <cell r="L43">
            <v>1705.5631110733641</v>
          </cell>
        </row>
        <row r="44">
          <cell r="E44">
            <v>115.97096604058554</v>
          </cell>
          <cell r="F44">
            <v>0</v>
          </cell>
          <cell r="G44">
            <v>0</v>
          </cell>
          <cell r="H44">
            <v>115.97096604058554</v>
          </cell>
          <cell r="I44">
            <v>1.7221445805029962</v>
          </cell>
          <cell r="J44">
            <v>0</v>
          </cell>
          <cell r="K44">
            <v>1.7221445805029962</v>
          </cell>
          <cell r="L44">
            <v>117.69311062108854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E46">
            <v>32803.303757655805</v>
          </cell>
          <cell r="F46">
            <v>25018.936830296923</v>
          </cell>
          <cell r="G46">
            <v>6830.2891047919802</v>
          </cell>
          <cell r="H46">
            <v>954.07782256690143</v>
          </cell>
          <cell r="I46">
            <v>556.97934250877449</v>
          </cell>
          <cell r="J46">
            <v>356.2144502143193</v>
          </cell>
          <cell r="K46">
            <v>200.76489229445519</v>
          </cell>
          <cell r="L46">
            <v>33360.283100164583</v>
          </cell>
        </row>
        <row r="47">
          <cell r="L47">
            <v>0</v>
          </cell>
        </row>
        <row r="48">
          <cell r="E48">
            <v>22402.963757655809</v>
          </cell>
          <cell r="F48">
            <v>14963.876830296926</v>
          </cell>
          <cell r="G48">
            <v>6485.0091047919805</v>
          </cell>
          <cell r="H48">
            <v>954.07782256690143</v>
          </cell>
          <cell r="I48">
            <v>556.97934250877438</v>
          </cell>
          <cell r="J48">
            <v>356.2144502143193</v>
          </cell>
          <cell r="K48">
            <v>200.76489229445519</v>
          </cell>
          <cell r="L48">
            <v>22959.943100164583</v>
          </cell>
        </row>
        <row r="49">
          <cell r="E49">
            <v>10400.339999999998</v>
          </cell>
          <cell r="F49">
            <v>10055.06</v>
          </cell>
          <cell r="G49">
            <v>345.28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10400.339999999998</v>
          </cell>
        </row>
        <row r="51">
          <cell r="E51">
            <v>24296.976730954295</v>
          </cell>
          <cell r="H51">
            <v>537.03160000000003</v>
          </cell>
          <cell r="I51">
            <v>5942.569881084868</v>
          </cell>
          <cell r="J51">
            <v>5415.6923467468632</v>
          </cell>
          <cell r="K51">
            <v>526.87753433800606</v>
          </cell>
          <cell r="L51">
            <v>30239.546612039165</v>
          </cell>
        </row>
        <row r="52">
          <cell r="E52">
            <v>10675.16</v>
          </cell>
          <cell r="I52">
            <v>0</v>
          </cell>
          <cell r="L52">
            <v>10675.16</v>
          </cell>
        </row>
        <row r="53">
          <cell r="E53">
            <v>13577.66</v>
          </cell>
          <cell r="I53">
            <v>0</v>
          </cell>
          <cell r="L53">
            <v>13577.66</v>
          </cell>
        </row>
        <row r="54">
          <cell r="I54">
            <v>5391.28</v>
          </cell>
          <cell r="J54">
            <v>5391.28</v>
          </cell>
          <cell r="L54">
            <v>5391.28</v>
          </cell>
        </row>
        <row r="55">
          <cell r="I55">
            <v>14.57</v>
          </cell>
          <cell r="J55">
            <v>14.57</v>
          </cell>
          <cell r="L55">
            <v>14.57</v>
          </cell>
        </row>
        <row r="56">
          <cell r="H56">
            <v>287.82460000000003</v>
          </cell>
          <cell r="I56">
            <v>0</v>
          </cell>
          <cell r="L56">
            <v>0</v>
          </cell>
        </row>
        <row r="57">
          <cell r="H57">
            <v>249.20700000000002</v>
          </cell>
          <cell r="I57">
            <v>0</v>
          </cell>
          <cell r="L57">
            <v>0</v>
          </cell>
        </row>
        <row r="58">
          <cell r="I58">
            <v>517.27</v>
          </cell>
          <cell r="K58">
            <v>517.27</v>
          </cell>
          <cell r="L58">
            <v>517.27</v>
          </cell>
        </row>
        <row r="59">
          <cell r="I59">
            <v>8.65</v>
          </cell>
          <cell r="K59">
            <v>8.65</v>
          </cell>
          <cell r="L59">
            <v>8.65</v>
          </cell>
        </row>
        <row r="60">
          <cell r="E60">
            <v>44.156730954293771</v>
          </cell>
          <cell r="I60">
            <v>10.799881084869764</v>
          </cell>
          <cell r="J60">
            <v>9.842346746863619</v>
          </cell>
          <cell r="K60">
            <v>0.9575343380061444</v>
          </cell>
          <cell r="L60">
            <v>54.956612039163531</v>
          </cell>
        </row>
        <row r="62">
          <cell r="E62">
            <v>-8506.3270267015105</v>
          </cell>
          <cell r="I62">
            <v>5385.5905385760934</v>
          </cell>
          <cell r="J62">
            <v>5059.477896532544</v>
          </cell>
          <cell r="K62">
            <v>326.11264204355086</v>
          </cell>
          <cell r="L62">
            <v>-3120.736488125418</v>
          </cell>
        </row>
        <row r="63">
          <cell r="E63">
            <v>8.551568522358485</v>
          </cell>
        </row>
        <row r="64">
          <cell r="E64">
            <v>6.3340346123647135</v>
          </cell>
          <cell r="H64">
            <v>0.14000000000000001</v>
          </cell>
        </row>
        <row r="65">
          <cell r="L65">
            <v>0</v>
          </cell>
        </row>
        <row r="66">
          <cell r="E66">
            <v>50.453999999999994</v>
          </cell>
          <cell r="F66">
            <v>50.453999999999994</v>
          </cell>
        </row>
        <row r="67">
          <cell r="E67">
            <v>184.8705751773893</v>
          </cell>
          <cell r="F67">
            <v>184.8705751773893</v>
          </cell>
        </row>
        <row r="68">
          <cell r="E68">
            <v>96.119334743098804</v>
          </cell>
          <cell r="F68">
            <v>96.119334743098804</v>
          </cell>
        </row>
        <row r="69">
          <cell r="E69">
            <v>0</v>
          </cell>
        </row>
        <row r="70">
          <cell r="E70">
            <v>0</v>
          </cell>
        </row>
        <row r="71">
          <cell r="E71">
            <v>0</v>
          </cell>
        </row>
        <row r="72">
          <cell r="E72">
            <v>0</v>
          </cell>
        </row>
        <row r="73">
          <cell r="E73">
            <v>0</v>
          </cell>
        </row>
        <row r="74">
          <cell r="E74">
            <v>0</v>
          </cell>
        </row>
        <row r="75">
          <cell r="E75">
            <v>0</v>
          </cell>
        </row>
        <row r="76">
          <cell r="E76">
            <v>0</v>
          </cell>
        </row>
        <row r="78">
          <cell r="E78">
            <v>9922</v>
          </cell>
          <cell r="F78">
            <v>6728.85</v>
          </cell>
          <cell r="G78">
            <v>3193.1499999999996</v>
          </cell>
        </row>
        <row r="79">
          <cell r="E79">
            <v>0.10813142511590404</v>
          </cell>
          <cell r="F79">
            <v>0.10813140432614783</v>
          </cell>
          <cell r="G79">
            <v>0.10813146892566901</v>
          </cell>
        </row>
        <row r="80">
          <cell r="E80">
            <v>14</v>
          </cell>
          <cell r="F80">
            <v>11</v>
          </cell>
          <cell r="G80">
            <v>3</v>
          </cell>
        </row>
        <row r="81">
          <cell r="E81">
            <v>0</v>
          </cell>
          <cell r="F81">
            <v>0</v>
          </cell>
          <cell r="G81">
            <v>0</v>
          </cell>
        </row>
      </sheetData>
      <sheetData sheetId="7"/>
      <sheetData sheetId="8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_Duomenys"/>
      <sheetName val="2_Priskyrimai"/>
      <sheetName val="3_Skaiciavimai"/>
      <sheetName val="Pradzia"/>
      <sheetName val="Bendras"/>
      <sheetName val="Vanduo"/>
      <sheetName val="Šiluma"/>
      <sheetName val="Kita veikla"/>
      <sheetName val="Bendra"/>
    </sheetNames>
    <sheetDataSet>
      <sheetData sheetId="0"/>
      <sheetData sheetId="1"/>
      <sheetData sheetId="2"/>
      <sheetData sheetId="3"/>
      <sheetData sheetId="4">
        <row r="9">
          <cell r="E9">
            <v>2464.92</v>
          </cell>
        </row>
      </sheetData>
      <sheetData sheetId="5">
        <row r="8">
          <cell r="G8">
            <v>16863</v>
          </cell>
        </row>
      </sheetData>
      <sheetData sheetId="6">
        <row r="9">
          <cell r="E9">
            <v>293.8</v>
          </cell>
          <cell r="F9">
            <v>293.8</v>
          </cell>
          <cell r="G9">
            <v>293.8</v>
          </cell>
        </row>
        <row r="10">
          <cell r="E10">
            <v>121.61779999999999</v>
          </cell>
          <cell r="H10">
            <v>121.61779999999999</v>
          </cell>
        </row>
        <row r="11">
          <cell r="E11">
            <v>95.958799999999997</v>
          </cell>
          <cell r="H11">
            <v>95.958799999999997</v>
          </cell>
        </row>
        <row r="12">
          <cell r="E12">
            <v>25.658999999999999</v>
          </cell>
          <cell r="H12">
            <v>25.658999999999999</v>
          </cell>
        </row>
        <row r="13">
          <cell r="E13">
            <v>167.18220000000002</v>
          </cell>
          <cell r="G13">
            <v>167.18220000000002</v>
          </cell>
          <cell r="I13">
            <v>45.930000000000007</v>
          </cell>
          <cell r="K13">
            <v>45.930000000000007</v>
          </cell>
        </row>
        <row r="14">
          <cell r="E14">
            <v>5</v>
          </cell>
          <cell r="G14">
            <v>5</v>
          </cell>
        </row>
        <row r="15">
          <cell r="E15">
            <v>0.56903403675970055</v>
          </cell>
          <cell r="G15">
            <v>0.56903403675970055</v>
          </cell>
          <cell r="I15">
            <v>9.8810317750575499E-2</v>
          </cell>
          <cell r="K15">
            <v>9.8810317750575499E-2</v>
          </cell>
        </row>
        <row r="16">
          <cell r="E16">
            <v>464.83</v>
          </cell>
          <cell r="I16">
            <v>464.83</v>
          </cell>
          <cell r="J16">
            <v>464.83</v>
          </cell>
          <cell r="K16">
            <v>464.83</v>
          </cell>
        </row>
        <row r="17">
          <cell r="E17">
            <v>418.9</v>
          </cell>
          <cell r="I17">
            <v>418.9</v>
          </cell>
          <cell r="K17">
            <v>418.9</v>
          </cell>
        </row>
        <row r="18">
          <cell r="E18">
            <v>0</v>
          </cell>
        </row>
        <row r="19">
          <cell r="E19">
            <v>19539.469999999998</v>
          </cell>
          <cell r="F19">
            <v>13533.13</v>
          </cell>
          <cell r="G19">
            <v>5523.49</v>
          </cell>
          <cell r="H19">
            <v>482.84999999999997</v>
          </cell>
          <cell r="I19">
            <v>381.93</v>
          </cell>
          <cell r="J19">
            <v>261.22000000000003</v>
          </cell>
          <cell r="K19">
            <v>120.71</v>
          </cell>
          <cell r="L19">
            <v>19921.399999999998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E21">
            <v>4724.87</v>
          </cell>
          <cell r="F21">
            <v>4724.87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4724.87</v>
          </cell>
        </row>
        <row r="22">
          <cell r="E22">
            <v>860.3599999999999</v>
          </cell>
          <cell r="F22">
            <v>641.32999999999993</v>
          </cell>
          <cell r="G22">
            <v>219.03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860.3599999999999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E24">
            <v>5828.6299999999983</v>
          </cell>
          <cell r="F24">
            <v>2847.7799999999988</v>
          </cell>
          <cell r="G24">
            <v>2980.8499999999995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5828.6299999999983</v>
          </cell>
        </row>
        <row r="25">
          <cell r="E25">
            <v>1103.1200000000001</v>
          </cell>
          <cell r="F25">
            <v>913.05000000000007</v>
          </cell>
          <cell r="G25">
            <v>190.07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1103.1200000000001</v>
          </cell>
        </row>
        <row r="26">
          <cell r="E26">
            <v>363.84000000000003</v>
          </cell>
          <cell r="F26">
            <v>277.86</v>
          </cell>
          <cell r="G26">
            <v>85.98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363.84000000000003</v>
          </cell>
        </row>
        <row r="27">
          <cell r="E27">
            <v>7022.4900000000007</v>
          </cell>
          <cell r="F27">
            <v>4406.1000000000004</v>
          </cell>
          <cell r="G27">
            <v>2133.54</v>
          </cell>
          <cell r="H27">
            <v>482.84999999999997</v>
          </cell>
          <cell r="I27">
            <v>381.93</v>
          </cell>
          <cell r="J27">
            <v>261.22000000000003</v>
          </cell>
          <cell r="K27">
            <v>120.71</v>
          </cell>
          <cell r="L27">
            <v>7404.420000000001</v>
          </cell>
        </row>
        <row r="28">
          <cell r="E28">
            <v>6897.62</v>
          </cell>
          <cell r="F28">
            <v>4326.7300000000005</v>
          </cell>
          <cell r="G28">
            <v>2096.4299999999998</v>
          </cell>
          <cell r="H28">
            <v>474.46</v>
          </cell>
          <cell r="I28">
            <v>375.29</v>
          </cell>
          <cell r="J28">
            <v>256.68</v>
          </cell>
          <cell r="K28">
            <v>118.61</v>
          </cell>
          <cell r="L28">
            <v>7272.91</v>
          </cell>
        </row>
        <row r="29">
          <cell r="E29">
            <v>102.81</v>
          </cell>
          <cell r="F29">
            <v>65.53</v>
          </cell>
          <cell r="G29">
            <v>30.4</v>
          </cell>
          <cell r="H29">
            <v>6.88</v>
          </cell>
          <cell r="I29">
            <v>5.44</v>
          </cell>
          <cell r="J29">
            <v>3.72</v>
          </cell>
          <cell r="K29">
            <v>1.72</v>
          </cell>
          <cell r="L29">
            <v>108.25</v>
          </cell>
        </row>
        <row r="30">
          <cell r="E30">
            <v>22.060000000000002</v>
          </cell>
          <cell r="F30">
            <v>13.84</v>
          </cell>
          <cell r="G30">
            <v>6.71</v>
          </cell>
          <cell r="H30">
            <v>1.51</v>
          </cell>
          <cell r="I30">
            <v>1.2</v>
          </cell>
          <cell r="J30">
            <v>0.82</v>
          </cell>
          <cell r="K30">
            <v>0.38</v>
          </cell>
          <cell r="L30">
            <v>23.26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E36">
            <v>2974.1517722922299</v>
          </cell>
          <cell r="F36">
            <v>2926.92</v>
          </cell>
          <cell r="G36">
            <v>0</v>
          </cell>
          <cell r="H36">
            <v>47.231772292229643</v>
          </cell>
          <cell r="I36">
            <v>0.92322006643840748</v>
          </cell>
          <cell r="J36">
            <v>0</v>
          </cell>
          <cell r="K36">
            <v>0.92322006643840748</v>
          </cell>
          <cell r="L36">
            <v>2975.0749923586682</v>
          </cell>
        </row>
        <row r="37">
          <cell r="E37">
            <v>2974.1517722922299</v>
          </cell>
          <cell r="F37">
            <v>2926.92</v>
          </cell>
          <cell r="G37">
            <v>0</v>
          </cell>
          <cell r="H37">
            <v>47.231772292229643</v>
          </cell>
          <cell r="I37">
            <v>0.92322006643840748</v>
          </cell>
          <cell r="J37">
            <v>0</v>
          </cell>
          <cell r="K37">
            <v>0.92322006643840748</v>
          </cell>
          <cell r="L37">
            <v>2975.0749923586682</v>
          </cell>
        </row>
        <row r="38">
          <cell r="E38">
            <v>2926.92</v>
          </cell>
          <cell r="F38">
            <v>2926.92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2926.92</v>
          </cell>
        </row>
        <row r="39">
          <cell r="E39">
            <v>47.231772292229643</v>
          </cell>
          <cell r="F39">
            <v>0</v>
          </cell>
          <cell r="G39">
            <v>0</v>
          </cell>
          <cell r="H39">
            <v>47.231772292229643</v>
          </cell>
          <cell r="I39">
            <v>0.92322006643840748</v>
          </cell>
          <cell r="J39">
            <v>0</v>
          </cell>
          <cell r="K39">
            <v>0.92322006643840748</v>
          </cell>
          <cell r="L39">
            <v>48.154992358668053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E41">
            <v>4220.613572346535</v>
          </cell>
          <cell r="F41">
            <v>2762.205625703391</v>
          </cell>
          <cell r="G41">
            <v>1071.1211900658918</v>
          </cell>
          <cell r="H41">
            <v>387.2867565772525</v>
          </cell>
          <cell r="I41">
            <v>141.47844387725524</v>
          </cell>
          <cell r="J41">
            <v>72.603083968471424</v>
          </cell>
          <cell r="K41">
            <v>68.875359908783793</v>
          </cell>
          <cell r="L41">
            <v>4362.0920162237899</v>
          </cell>
        </row>
        <row r="42">
          <cell r="E42">
            <v>2549.5499999999997</v>
          </cell>
          <cell r="F42">
            <v>1680.84</v>
          </cell>
          <cell r="G42">
            <v>643.11</v>
          </cell>
          <cell r="H42">
            <v>225.6</v>
          </cell>
          <cell r="I42">
            <v>108.38</v>
          </cell>
          <cell r="J42">
            <v>51.98</v>
          </cell>
          <cell r="K42">
            <v>56.4</v>
          </cell>
          <cell r="L42">
            <v>2657.93</v>
          </cell>
        </row>
        <row r="43">
          <cell r="E43">
            <v>1549.7868222549134</v>
          </cell>
          <cell r="F43">
            <v>1081.3656257033911</v>
          </cell>
          <cell r="G43">
            <v>428.01119006589175</v>
          </cell>
          <cell r="H43">
            <v>40.410006485630618</v>
          </cell>
          <cell r="I43">
            <v>30.727897021967287</v>
          </cell>
          <cell r="J43">
            <v>20.623083968471434</v>
          </cell>
          <cell r="K43">
            <v>10.104813053495851</v>
          </cell>
          <cell r="L43">
            <v>1580.5147192768807</v>
          </cell>
        </row>
        <row r="44">
          <cell r="E44">
            <v>121.27675009162192</v>
          </cell>
          <cell r="F44">
            <v>0</v>
          </cell>
          <cell r="G44">
            <v>0</v>
          </cell>
          <cell r="H44">
            <v>121.27675009162192</v>
          </cell>
          <cell r="I44">
            <v>2.3705468552879463</v>
          </cell>
          <cell r="J44">
            <v>0</v>
          </cell>
          <cell r="K44">
            <v>2.3705468552879463</v>
          </cell>
          <cell r="L44">
            <v>123.64729694690986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E46">
            <v>26734.235344638764</v>
          </cell>
          <cell r="F46">
            <v>19222.25562570339</v>
          </cell>
          <cell r="G46">
            <v>6594.6111900658916</v>
          </cell>
          <cell r="H46">
            <v>917.36852886948213</v>
          </cell>
          <cell r="I46">
            <v>524.33166394369368</v>
          </cell>
          <cell r="J46">
            <v>333.82308396847145</v>
          </cell>
          <cell r="K46">
            <v>190.50857997522218</v>
          </cell>
          <cell r="L46">
            <v>27258.567008582457</v>
          </cell>
        </row>
        <row r="47">
          <cell r="L47">
            <v>0</v>
          </cell>
        </row>
        <row r="48">
          <cell r="E48">
            <v>21149.005344638761</v>
          </cell>
          <cell r="F48">
            <v>13856.05562570339</v>
          </cell>
          <cell r="G48">
            <v>6375.581190065891</v>
          </cell>
          <cell r="H48">
            <v>917.36852886948213</v>
          </cell>
          <cell r="I48">
            <v>524.33166394369368</v>
          </cell>
          <cell r="J48">
            <v>333.82308396847145</v>
          </cell>
          <cell r="K48">
            <v>190.50857997522218</v>
          </cell>
          <cell r="L48">
            <v>21673.337008582457</v>
          </cell>
        </row>
        <row r="49">
          <cell r="E49">
            <v>5585.23</v>
          </cell>
          <cell r="F49">
            <v>5366.2</v>
          </cell>
          <cell r="G49">
            <v>219.03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5585.23</v>
          </cell>
        </row>
        <row r="51">
          <cell r="E51">
            <v>3666.766906858425</v>
          </cell>
          <cell r="H51">
            <v>170.26492000000002</v>
          </cell>
          <cell r="I51">
            <v>6395.7516503738716</v>
          </cell>
          <cell r="J51">
            <v>5866.4325173939851</v>
          </cell>
          <cell r="K51">
            <v>529.3191329798866</v>
          </cell>
          <cell r="L51">
            <v>10062.518557232297</v>
          </cell>
        </row>
        <row r="52">
          <cell r="E52">
            <v>1748.64</v>
          </cell>
          <cell r="I52">
            <v>0</v>
          </cell>
          <cell r="L52">
            <v>1748.64</v>
          </cell>
        </row>
        <row r="53">
          <cell r="E53">
            <v>1894.58</v>
          </cell>
          <cell r="I53">
            <v>0</v>
          </cell>
          <cell r="L53">
            <v>1894.58</v>
          </cell>
        </row>
        <row r="54">
          <cell r="I54">
            <v>5806.38</v>
          </cell>
          <cell r="J54">
            <v>5806.38</v>
          </cell>
          <cell r="L54">
            <v>5806.38</v>
          </cell>
        </row>
        <row r="55">
          <cell r="I55">
            <v>22.38</v>
          </cell>
          <cell r="J55">
            <v>22.38</v>
          </cell>
          <cell r="L55">
            <v>22.38</v>
          </cell>
        </row>
        <row r="56">
          <cell r="H56">
            <v>134.34232000000003</v>
          </cell>
          <cell r="I56">
            <v>0</v>
          </cell>
          <cell r="L56">
            <v>0</v>
          </cell>
        </row>
        <row r="57">
          <cell r="H57">
            <v>35.922600000000003</v>
          </cell>
          <cell r="I57">
            <v>0</v>
          </cell>
          <cell r="L57">
            <v>0</v>
          </cell>
        </row>
        <row r="58">
          <cell r="I58">
            <v>517.27</v>
          </cell>
          <cell r="K58">
            <v>517.27</v>
          </cell>
          <cell r="L58">
            <v>517.27</v>
          </cell>
        </row>
        <row r="59">
          <cell r="I59">
            <v>8.65</v>
          </cell>
          <cell r="K59">
            <v>8.65</v>
          </cell>
          <cell r="L59">
            <v>8.65</v>
          </cell>
        </row>
        <row r="60">
          <cell r="E60">
            <v>23.546906858424872</v>
          </cell>
          <cell r="I60">
            <v>41.071650373871293</v>
          </cell>
          <cell r="J60">
            <v>37.672517393984599</v>
          </cell>
          <cell r="K60">
            <v>3.3991329798866952</v>
          </cell>
          <cell r="L60">
            <v>64.618557232296169</v>
          </cell>
        </row>
        <row r="62">
          <cell r="E62">
            <v>-23067.468437780339</v>
          </cell>
          <cell r="I62">
            <v>5871.4199864301781</v>
          </cell>
          <cell r="J62">
            <v>5532.609433425514</v>
          </cell>
          <cell r="K62">
            <v>338.81055300466443</v>
          </cell>
          <cell r="L62">
            <v>-17196.048451350158</v>
          </cell>
        </row>
        <row r="63">
          <cell r="E63">
            <v>21.98217312320957</v>
          </cell>
        </row>
        <row r="64">
          <cell r="E64">
            <v>3.0149919722757899</v>
          </cell>
          <cell r="H64">
            <v>0.14000000000000001</v>
          </cell>
        </row>
        <row r="65">
          <cell r="L65">
            <v>0</v>
          </cell>
        </row>
        <row r="66">
          <cell r="E66">
            <v>28.228999999999999</v>
          </cell>
          <cell r="F66">
            <v>28.228999999999999</v>
          </cell>
        </row>
        <row r="67">
          <cell r="E67">
            <v>167.37645683516951</v>
          </cell>
          <cell r="F67">
            <v>167.37645683516951</v>
          </cell>
        </row>
        <row r="68">
          <cell r="E68">
            <v>96.082368958475143</v>
          </cell>
          <cell r="F68">
            <v>96.082368958475143</v>
          </cell>
        </row>
        <row r="69">
          <cell r="E69">
            <v>0</v>
          </cell>
        </row>
        <row r="70">
          <cell r="E70">
            <v>0</v>
          </cell>
        </row>
        <row r="71">
          <cell r="E71">
            <v>0</v>
          </cell>
        </row>
        <row r="72">
          <cell r="E72">
            <v>0</v>
          </cell>
        </row>
        <row r="73">
          <cell r="E73">
            <v>0</v>
          </cell>
        </row>
        <row r="74">
          <cell r="E74">
            <v>0</v>
          </cell>
        </row>
        <row r="75">
          <cell r="E75">
            <v>0</v>
          </cell>
        </row>
        <row r="76">
          <cell r="E76">
            <v>0</v>
          </cell>
        </row>
        <row r="78">
          <cell r="E78">
            <v>7752</v>
          </cell>
          <cell r="F78">
            <v>5778.49</v>
          </cell>
          <cell r="G78">
            <v>1973.51</v>
          </cell>
        </row>
        <row r="79">
          <cell r="E79">
            <v>0.11098555211558306</v>
          </cell>
          <cell r="F79">
            <v>0.11098574194988656</v>
          </cell>
          <cell r="G79">
            <v>0.11098499627567127</v>
          </cell>
        </row>
        <row r="80">
          <cell r="E80">
            <v>17</v>
          </cell>
          <cell r="F80">
            <v>16</v>
          </cell>
          <cell r="G80">
            <v>1</v>
          </cell>
        </row>
        <row r="81">
          <cell r="E81">
            <v>0</v>
          </cell>
          <cell r="F81">
            <v>0</v>
          </cell>
          <cell r="G81">
            <v>0</v>
          </cell>
        </row>
      </sheetData>
      <sheetData sheetId="7"/>
      <sheetData sheetId="8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_Duomenys"/>
      <sheetName val="2_Priskyrimai"/>
      <sheetName val="3_Skaiciavimai"/>
      <sheetName val="Pradzia"/>
      <sheetName val="Bendras"/>
      <sheetName val="Vanduo"/>
      <sheetName val="Šiluma"/>
      <sheetName val="Kita veikla"/>
      <sheetName val="Bendra"/>
    </sheetNames>
    <sheetDataSet>
      <sheetData sheetId="0"/>
      <sheetData sheetId="1"/>
      <sheetData sheetId="2"/>
      <sheetData sheetId="3"/>
      <sheetData sheetId="4">
        <row r="9">
          <cell r="E9">
            <v>2467.8499999999995</v>
          </cell>
        </row>
      </sheetData>
      <sheetData sheetId="5">
        <row r="8">
          <cell r="G8">
            <v>17174</v>
          </cell>
        </row>
      </sheetData>
      <sheetData sheetId="6">
        <row r="9">
          <cell r="E9">
            <v>238.15</v>
          </cell>
          <cell r="F9">
            <v>238.15</v>
          </cell>
          <cell r="G9">
            <v>238.15</v>
          </cell>
        </row>
        <row r="10">
          <cell r="E10">
            <v>93.373999999999995</v>
          </cell>
          <cell r="H10">
            <v>93.373999999999995</v>
          </cell>
        </row>
        <row r="11">
          <cell r="E11">
            <v>76.277999999999992</v>
          </cell>
          <cell r="H11">
            <v>76.277999999999992</v>
          </cell>
        </row>
        <row r="12">
          <cell r="E12">
            <v>17.096</v>
          </cell>
          <cell r="H12">
            <v>17.096</v>
          </cell>
        </row>
        <row r="13">
          <cell r="E13">
            <v>137.476</v>
          </cell>
          <cell r="G13">
            <v>137.476</v>
          </cell>
          <cell r="I13">
            <v>70.829999999999984</v>
          </cell>
          <cell r="K13">
            <v>70.829999999999984</v>
          </cell>
        </row>
        <row r="14">
          <cell r="E14">
            <v>7.3</v>
          </cell>
          <cell r="G14">
            <v>7.3</v>
          </cell>
        </row>
        <row r="15">
          <cell r="E15">
            <v>0.57726642872139411</v>
          </cell>
          <cell r="G15">
            <v>0.57726642872139411</v>
          </cell>
          <cell r="I15">
            <v>0.15990518117168978</v>
          </cell>
          <cell r="K15">
            <v>0.15990518117168978</v>
          </cell>
        </row>
        <row r="16">
          <cell r="E16">
            <v>442.95</v>
          </cell>
          <cell r="I16">
            <v>442.95</v>
          </cell>
          <cell r="J16">
            <v>442.95</v>
          </cell>
          <cell r="K16">
            <v>442.95</v>
          </cell>
        </row>
        <row r="17">
          <cell r="E17">
            <v>372.12</v>
          </cell>
          <cell r="I17">
            <v>372.12</v>
          </cell>
          <cell r="K17">
            <v>372.12</v>
          </cell>
        </row>
        <row r="18">
          <cell r="E18">
            <v>0</v>
          </cell>
        </row>
        <row r="19">
          <cell r="E19">
            <v>19227.310000000001</v>
          </cell>
          <cell r="F19">
            <v>13232</v>
          </cell>
          <cell r="G19">
            <v>5484.45</v>
          </cell>
          <cell r="H19">
            <v>510.85999999999996</v>
          </cell>
          <cell r="I19">
            <v>374.25</v>
          </cell>
          <cell r="J19">
            <v>246.53</v>
          </cell>
          <cell r="K19">
            <v>127.72</v>
          </cell>
          <cell r="L19">
            <v>19601.560000000001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E21">
            <v>3191.16</v>
          </cell>
          <cell r="F21">
            <v>3191.16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3191.16</v>
          </cell>
        </row>
        <row r="22">
          <cell r="E22">
            <v>742.5</v>
          </cell>
          <cell r="F22">
            <v>418.28999999999996</v>
          </cell>
          <cell r="G22">
            <v>324.20999999999998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742.5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E24">
            <v>5828.4699999999984</v>
          </cell>
          <cell r="F24">
            <v>2847.7799999999988</v>
          </cell>
          <cell r="G24">
            <v>2980.6899999999996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5828.4699999999984</v>
          </cell>
        </row>
        <row r="25">
          <cell r="E25">
            <v>1765.87</v>
          </cell>
          <cell r="F25">
            <v>1637.74</v>
          </cell>
          <cell r="G25">
            <v>128.13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1765.87</v>
          </cell>
        </row>
        <row r="26">
          <cell r="E26">
            <v>282.44</v>
          </cell>
          <cell r="F26">
            <v>237.66</v>
          </cell>
          <cell r="G26">
            <v>44.78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282.44</v>
          </cell>
        </row>
        <row r="27">
          <cell r="E27">
            <v>7699.3099999999995</v>
          </cell>
          <cell r="F27">
            <v>5137.03</v>
          </cell>
          <cell r="G27">
            <v>2051.42</v>
          </cell>
          <cell r="H27">
            <v>510.85999999999996</v>
          </cell>
          <cell r="I27">
            <v>374.25</v>
          </cell>
          <cell r="J27">
            <v>246.53</v>
          </cell>
          <cell r="K27">
            <v>127.72</v>
          </cell>
          <cell r="L27">
            <v>8073.5599999999995</v>
          </cell>
        </row>
        <row r="28">
          <cell r="E28">
            <v>7562.69</v>
          </cell>
          <cell r="F28">
            <v>5044.95</v>
          </cell>
          <cell r="G28">
            <v>2015.74</v>
          </cell>
          <cell r="H28">
            <v>502</v>
          </cell>
          <cell r="I28">
            <v>367.74</v>
          </cell>
          <cell r="J28">
            <v>242.24</v>
          </cell>
          <cell r="K28">
            <v>125.5</v>
          </cell>
          <cell r="L28">
            <v>7930.4299999999994</v>
          </cell>
        </row>
        <row r="29">
          <cell r="E29">
            <v>112.45</v>
          </cell>
          <cell r="F29">
            <v>75.95</v>
          </cell>
          <cell r="G29">
            <v>29.23</v>
          </cell>
          <cell r="H29">
            <v>7.27</v>
          </cell>
          <cell r="I29">
            <v>5.33</v>
          </cell>
          <cell r="J29">
            <v>3.51</v>
          </cell>
          <cell r="K29">
            <v>1.82</v>
          </cell>
          <cell r="L29">
            <v>117.78</v>
          </cell>
        </row>
        <row r="30">
          <cell r="E30">
            <v>24.169999999999998</v>
          </cell>
          <cell r="F30">
            <v>16.13</v>
          </cell>
          <cell r="G30">
            <v>6.45</v>
          </cell>
          <cell r="H30">
            <v>1.59</v>
          </cell>
          <cell r="I30">
            <v>1.1800000000000002</v>
          </cell>
          <cell r="J30">
            <v>0.78</v>
          </cell>
          <cell r="K30">
            <v>0.4</v>
          </cell>
          <cell r="L30">
            <v>25.349999999999998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E36">
            <v>3038.2591078881974</v>
          </cell>
          <cell r="F36">
            <v>2999.36</v>
          </cell>
          <cell r="G36">
            <v>0</v>
          </cell>
          <cell r="H36">
            <v>38.899107888197413</v>
          </cell>
          <cell r="I36">
            <v>0.75715173506631372</v>
          </cell>
          <cell r="J36">
            <v>0</v>
          </cell>
          <cell r="K36">
            <v>0.75715173506631372</v>
          </cell>
          <cell r="L36">
            <v>3039.0162596232635</v>
          </cell>
        </row>
        <row r="37">
          <cell r="E37">
            <v>3038.2591078881974</v>
          </cell>
          <cell r="F37">
            <v>2999.36</v>
          </cell>
          <cell r="G37">
            <v>0</v>
          </cell>
          <cell r="H37">
            <v>38.899107888197413</v>
          </cell>
          <cell r="I37">
            <v>0.75715173506631372</v>
          </cell>
          <cell r="J37">
            <v>0</v>
          </cell>
          <cell r="K37">
            <v>0.75715173506631372</v>
          </cell>
          <cell r="L37">
            <v>3039.0162596232635</v>
          </cell>
        </row>
        <row r="38">
          <cell r="E38">
            <v>2999.36</v>
          </cell>
          <cell r="F38">
            <v>2999.36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2999.36</v>
          </cell>
        </row>
        <row r="39">
          <cell r="E39">
            <v>38.899107888197413</v>
          </cell>
          <cell r="F39">
            <v>0</v>
          </cell>
          <cell r="G39">
            <v>0</v>
          </cell>
          <cell r="H39">
            <v>38.899107888197413</v>
          </cell>
          <cell r="I39">
            <v>0.75715173506631372</v>
          </cell>
          <cell r="J39">
            <v>0</v>
          </cell>
          <cell r="K39">
            <v>0.75715173506631372</v>
          </cell>
          <cell r="L39">
            <v>39.656259623263729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E41">
            <v>3164.7937016264405</v>
          </cell>
          <cell r="F41">
            <v>2200.3203780308031</v>
          </cell>
          <cell r="G41">
            <v>573.57014191286567</v>
          </cell>
          <cell r="H41">
            <v>390.90318168277213</v>
          </cell>
          <cell r="I41">
            <v>160.92032255337307</v>
          </cell>
          <cell r="J41">
            <v>96.037284045944219</v>
          </cell>
          <cell r="K41">
            <v>64.88303850742885</v>
          </cell>
          <cell r="L41">
            <v>3325.7140241798134</v>
          </cell>
        </row>
        <row r="42">
          <cell r="E42">
            <v>2779.16</v>
          </cell>
          <cell r="F42">
            <v>2019.88</v>
          </cell>
          <cell r="G42">
            <v>519.28</v>
          </cell>
          <cell r="H42">
            <v>240</v>
          </cell>
          <cell r="I42">
            <v>152.37</v>
          </cell>
          <cell r="J42">
            <v>92.37</v>
          </cell>
          <cell r="K42">
            <v>60</v>
          </cell>
          <cell r="L42">
            <v>2931.5299999999997</v>
          </cell>
        </row>
        <row r="43">
          <cell r="E43">
            <v>243.18146233490342</v>
          </cell>
          <cell r="F43">
            <v>180.44037803080317</v>
          </cell>
          <cell r="G43">
            <v>54.29014191286565</v>
          </cell>
          <cell r="H43">
            <v>8.4509423912345909</v>
          </cell>
          <cell r="I43">
            <v>5.7775607601290879</v>
          </cell>
          <cell r="J43">
            <v>3.6672840459442191</v>
          </cell>
          <cell r="K43">
            <v>2.1102767141848684</v>
          </cell>
          <cell r="L43">
            <v>248.95902309503251</v>
          </cell>
        </row>
        <row r="44">
          <cell r="E44">
            <v>142.45223929153755</v>
          </cell>
          <cell r="F44">
            <v>0</v>
          </cell>
          <cell r="G44">
            <v>0</v>
          </cell>
          <cell r="H44">
            <v>142.45223929153755</v>
          </cell>
          <cell r="I44">
            <v>2.7727617932439816</v>
          </cell>
          <cell r="J44">
            <v>0</v>
          </cell>
          <cell r="K44">
            <v>2.7727617932439816</v>
          </cell>
          <cell r="L44">
            <v>145.22500108478152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E46">
            <v>25430.362809514638</v>
          </cell>
          <cell r="F46">
            <v>18431.680378030804</v>
          </cell>
          <cell r="G46">
            <v>6058.0201419128653</v>
          </cell>
          <cell r="H46">
            <v>940.66228957096951</v>
          </cell>
          <cell r="I46">
            <v>535.92747428843938</v>
          </cell>
          <cell r="J46">
            <v>342.56728404594423</v>
          </cell>
          <cell r="K46">
            <v>193.36019024249515</v>
          </cell>
          <cell r="L46">
            <v>25966.290283803079</v>
          </cell>
        </row>
        <row r="47">
          <cell r="L47">
            <v>0</v>
          </cell>
        </row>
        <row r="48">
          <cell r="E48">
            <v>21496.702809514634</v>
          </cell>
          <cell r="F48">
            <v>14822.230378030803</v>
          </cell>
          <cell r="G48">
            <v>5733.8101419128652</v>
          </cell>
          <cell r="H48">
            <v>940.66228957096951</v>
          </cell>
          <cell r="I48">
            <v>535.92747428843938</v>
          </cell>
          <cell r="J48">
            <v>342.56728404594423</v>
          </cell>
          <cell r="K48">
            <v>193.36019024249515</v>
          </cell>
          <cell r="L48">
            <v>22032.630283803075</v>
          </cell>
        </row>
        <row r="49">
          <cell r="E49">
            <v>3933.66</v>
          </cell>
          <cell r="F49">
            <v>3609.45</v>
          </cell>
          <cell r="G49">
            <v>324.20999999999998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3933.66</v>
          </cell>
        </row>
        <row r="51">
          <cell r="E51">
            <v>2165.6557728698112</v>
          </cell>
          <cell r="H51">
            <v>130.72359999999998</v>
          </cell>
          <cell r="I51">
            <v>5160.6774824156191</v>
          </cell>
          <cell r="J51">
            <v>4634.886119701926</v>
          </cell>
          <cell r="K51">
            <v>525.79136271369316</v>
          </cell>
          <cell r="L51">
            <v>7326.3332552854299</v>
          </cell>
        </row>
        <row r="52">
          <cell r="E52">
            <v>989.39</v>
          </cell>
          <cell r="I52">
            <v>0</v>
          </cell>
          <cell r="L52">
            <v>989.39</v>
          </cell>
        </row>
        <row r="53">
          <cell r="E53">
            <v>1169.67</v>
          </cell>
          <cell r="I53">
            <v>0</v>
          </cell>
          <cell r="L53">
            <v>1169.67</v>
          </cell>
        </row>
        <row r="54">
          <cell r="I54">
            <v>4611.5</v>
          </cell>
          <cell r="J54">
            <v>4611.5</v>
          </cell>
          <cell r="L54">
            <v>4611.5</v>
          </cell>
        </row>
        <row r="55">
          <cell r="I55">
            <v>9.27</v>
          </cell>
          <cell r="J55">
            <v>9.27</v>
          </cell>
          <cell r="L55">
            <v>9.27</v>
          </cell>
        </row>
        <row r="56">
          <cell r="H56">
            <v>106.78919999999998</v>
          </cell>
          <cell r="I56">
            <v>0</v>
          </cell>
          <cell r="L56">
            <v>0</v>
          </cell>
        </row>
        <row r="57">
          <cell r="H57">
            <v>23.9344</v>
          </cell>
          <cell r="I57">
            <v>0</v>
          </cell>
          <cell r="L57">
            <v>0</v>
          </cell>
        </row>
        <row r="58">
          <cell r="I58">
            <v>517.27</v>
          </cell>
          <cell r="K58">
            <v>517.27</v>
          </cell>
          <cell r="L58">
            <v>517.27</v>
          </cell>
        </row>
        <row r="59">
          <cell r="I59">
            <v>6.92</v>
          </cell>
          <cell r="K59">
            <v>6.92</v>
          </cell>
          <cell r="L59">
            <v>6.92</v>
          </cell>
        </row>
        <row r="60">
          <cell r="E60">
            <v>6.5957728698115128</v>
          </cell>
          <cell r="I60">
            <v>15.717482415618576</v>
          </cell>
          <cell r="J60">
            <v>14.116119701925351</v>
          </cell>
          <cell r="K60">
            <v>1.601362713693226</v>
          </cell>
          <cell r="L60">
            <v>22.313255285430088</v>
          </cell>
        </row>
        <row r="62">
          <cell r="E62">
            <v>-23264.707036644828</v>
          </cell>
          <cell r="I62">
            <v>4624.7500081271801</v>
          </cell>
          <cell r="J62">
            <v>4292.3188356559822</v>
          </cell>
          <cell r="K62">
            <v>332.43117247119801</v>
          </cell>
          <cell r="L62">
            <v>-18639.957028517649</v>
          </cell>
        </row>
        <row r="63">
          <cell r="E63">
            <v>27.234950638844477</v>
          </cell>
        </row>
        <row r="64">
          <cell r="E64">
            <v>2.3193349035810948</v>
          </cell>
          <cell r="H64">
            <v>0.14000000000000001</v>
          </cell>
        </row>
        <row r="65">
          <cell r="L65">
            <v>0</v>
          </cell>
        </row>
        <row r="66">
          <cell r="E66">
            <v>22.810000000000002</v>
          </cell>
          <cell r="F66">
            <v>22.810000000000002</v>
          </cell>
        </row>
        <row r="67">
          <cell r="E67">
            <v>139.90179745725558</v>
          </cell>
          <cell r="F67">
            <v>139.90179745725558</v>
          </cell>
        </row>
        <row r="68">
          <cell r="E68">
            <v>95.779970606760457</v>
          </cell>
          <cell r="F68">
            <v>95.779970606760457</v>
          </cell>
        </row>
        <row r="69">
          <cell r="E69">
            <v>0</v>
          </cell>
        </row>
        <row r="70">
          <cell r="E70">
            <v>0</v>
          </cell>
        </row>
        <row r="71">
          <cell r="E71">
            <v>0</v>
          </cell>
        </row>
        <row r="72">
          <cell r="E72">
            <v>0</v>
          </cell>
        </row>
        <row r="73">
          <cell r="E73">
            <v>0</v>
          </cell>
        </row>
        <row r="74">
          <cell r="E74">
            <v>0</v>
          </cell>
        </row>
        <row r="75">
          <cell r="E75">
            <v>0</v>
          </cell>
        </row>
        <row r="76">
          <cell r="E76">
            <v>0</v>
          </cell>
        </row>
        <row r="78">
          <cell r="E78">
            <v>6535</v>
          </cell>
          <cell r="F78">
            <v>3681.51</v>
          </cell>
          <cell r="G78">
            <v>2853.49</v>
          </cell>
        </row>
        <row r="79">
          <cell r="E79">
            <v>0.11361897475133895</v>
          </cell>
          <cell r="F79">
            <v>0.11361913997245694</v>
          </cell>
          <cell r="G79">
            <v>0.11361876158668859</v>
          </cell>
        </row>
        <row r="80">
          <cell r="E80">
            <v>27</v>
          </cell>
          <cell r="F80">
            <v>20</v>
          </cell>
          <cell r="G80">
            <v>7</v>
          </cell>
        </row>
        <row r="81">
          <cell r="E81">
            <v>0</v>
          </cell>
          <cell r="F81">
            <v>0</v>
          </cell>
          <cell r="G81">
            <v>0</v>
          </cell>
        </row>
      </sheetData>
      <sheetData sheetId="7"/>
      <sheetData sheetId="8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_Duomenys"/>
      <sheetName val="2_Priskyrimai"/>
      <sheetName val="3_Skaiciavimai"/>
      <sheetName val="Pradzia"/>
      <sheetName val="Bendras"/>
      <sheetName val="Vanduo"/>
      <sheetName val="Šiluma"/>
      <sheetName val="Kita veikla"/>
      <sheetName val="Bendra"/>
    </sheetNames>
    <sheetDataSet>
      <sheetData sheetId="0"/>
      <sheetData sheetId="1"/>
      <sheetData sheetId="2"/>
      <sheetData sheetId="3"/>
      <sheetData sheetId="4">
        <row r="9">
          <cell r="E9">
            <v>2148.96</v>
          </cell>
        </row>
      </sheetData>
      <sheetData sheetId="5">
        <row r="8">
          <cell r="G8">
            <v>18386</v>
          </cell>
        </row>
      </sheetData>
      <sheetData sheetId="6">
        <row r="9">
          <cell r="E9">
            <v>223.93899999999994</v>
          </cell>
          <cell r="F9">
            <v>223.93899999999994</v>
          </cell>
          <cell r="G9">
            <v>223.93899999999994</v>
          </cell>
        </row>
        <row r="10">
          <cell r="E10">
            <v>90.47</v>
          </cell>
          <cell r="H10">
            <v>90.47</v>
          </cell>
        </row>
        <row r="11">
          <cell r="E11">
            <v>78.102999999999994</v>
          </cell>
          <cell r="H11">
            <v>78.102999999999994</v>
          </cell>
        </row>
        <row r="12">
          <cell r="E12">
            <v>12.367000000000001</v>
          </cell>
          <cell r="H12">
            <v>12.367000000000001</v>
          </cell>
        </row>
        <row r="13">
          <cell r="E13">
            <v>128.16899999999993</v>
          </cell>
          <cell r="G13">
            <v>128.16899999999993</v>
          </cell>
          <cell r="I13">
            <v>37.350000000000023</v>
          </cell>
          <cell r="K13">
            <v>37.350000000000023</v>
          </cell>
        </row>
        <row r="14">
          <cell r="E14">
            <v>5.3</v>
          </cell>
          <cell r="G14">
            <v>5.3</v>
          </cell>
        </row>
        <row r="15">
          <cell r="E15">
            <v>0.57233889586003317</v>
          </cell>
          <cell r="G15">
            <v>0.57233889586003317</v>
          </cell>
          <cell r="I15">
            <v>8.2087912087912135E-2</v>
          </cell>
          <cell r="K15">
            <v>8.2087912087912135E-2</v>
          </cell>
        </row>
        <row r="16">
          <cell r="E16">
            <v>455</v>
          </cell>
          <cell r="I16">
            <v>455</v>
          </cell>
          <cell r="J16">
            <v>455</v>
          </cell>
          <cell r="K16">
            <v>455</v>
          </cell>
        </row>
        <row r="17">
          <cell r="E17">
            <v>417.65</v>
          </cell>
          <cell r="I17">
            <v>417.65</v>
          </cell>
          <cell r="K17">
            <v>417.65</v>
          </cell>
        </row>
        <row r="18">
          <cell r="E18">
            <v>0</v>
          </cell>
        </row>
        <row r="19">
          <cell r="E19">
            <v>21162.770000000004</v>
          </cell>
          <cell r="F19">
            <v>14363.76</v>
          </cell>
          <cell r="G19">
            <v>6317.5400000000009</v>
          </cell>
          <cell r="H19">
            <v>481.47</v>
          </cell>
          <cell r="I19">
            <v>399.27</v>
          </cell>
          <cell r="J19">
            <v>278.88</v>
          </cell>
          <cell r="K19">
            <v>120.39</v>
          </cell>
          <cell r="L19">
            <v>21562.040000000005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E21">
            <v>2892.57</v>
          </cell>
          <cell r="F21">
            <v>2892.57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2892.57</v>
          </cell>
        </row>
        <row r="22">
          <cell r="E22">
            <v>764.96</v>
          </cell>
          <cell r="F22">
            <v>542.46</v>
          </cell>
          <cell r="G22">
            <v>222.5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764.96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E24">
            <v>5828.47</v>
          </cell>
          <cell r="F24">
            <v>2843.58</v>
          </cell>
          <cell r="G24">
            <v>2984.8900000000003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5828.47</v>
          </cell>
        </row>
        <row r="25">
          <cell r="E25">
            <v>1957.08</v>
          </cell>
          <cell r="F25">
            <v>1150.55</v>
          </cell>
          <cell r="G25">
            <v>806.53000000000009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1957.08</v>
          </cell>
        </row>
        <row r="26">
          <cell r="E26">
            <v>431.49</v>
          </cell>
          <cell r="F26">
            <v>359.51</v>
          </cell>
          <cell r="G26">
            <v>71.98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431.49</v>
          </cell>
        </row>
        <row r="27">
          <cell r="E27">
            <v>9719.69</v>
          </cell>
          <cell r="F27">
            <v>6934.6</v>
          </cell>
          <cell r="G27">
            <v>2303.62</v>
          </cell>
          <cell r="H27">
            <v>481.47</v>
          </cell>
          <cell r="I27">
            <v>399.27</v>
          </cell>
          <cell r="J27">
            <v>278.88</v>
          </cell>
          <cell r="K27">
            <v>120.39</v>
          </cell>
          <cell r="L27">
            <v>10118.960000000001</v>
          </cell>
        </row>
        <row r="28">
          <cell r="E28">
            <v>9547.66</v>
          </cell>
          <cell r="F28">
            <v>6810.97</v>
          </cell>
          <cell r="G28">
            <v>2263.56</v>
          </cell>
          <cell r="H28">
            <v>473.13</v>
          </cell>
          <cell r="I28">
            <v>392.32</v>
          </cell>
          <cell r="J28">
            <v>274.02999999999997</v>
          </cell>
          <cell r="K28">
            <v>118.29</v>
          </cell>
          <cell r="L28">
            <v>9939.98</v>
          </cell>
        </row>
        <row r="29">
          <cell r="E29">
            <v>141.5</v>
          </cell>
          <cell r="F29">
            <v>101.83</v>
          </cell>
          <cell r="G29">
            <v>32.82</v>
          </cell>
          <cell r="H29">
            <v>6.85</v>
          </cell>
          <cell r="I29">
            <v>5.69</v>
          </cell>
          <cell r="J29">
            <v>3.97</v>
          </cell>
          <cell r="K29">
            <v>1.72</v>
          </cell>
          <cell r="L29">
            <v>147.19</v>
          </cell>
        </row>
        <row r="30">
          <cell r="E30">
            <v>30.529999999999998</v>
          </cell>
          <cell r="F30">
            <v>21.8</v>
          </cell>
          <cell r="G30">
            <v>7.24</v>
          </cell>
          <cell r="H30">
            <v>1.49</v>
          </cell>
          <cell r="I30">
            <v>1.26</v>
          </cell>
          <cell r="J30">
            <v>0.88</v>
          </cell>
          <cell r="K30">
            <v>0.38</v>
          </cell>
          <cell r="L30">
            <v>31.79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E36">
            <v>2904.2793117595252</v>
          </cell>
          <cell r="F36">
            <v>2863.95</v>
          </cell>
          <cell r="G36">
            <v>0</v>
          </cell>
          <cell r="H36">
            <v>40.329311759525261</v>
          </cell>
          <cell r="I36">
            <v>0.76087791466928256</v>
          </cell>
          <cell r="J36">
            <v>0</v>
          </cell>
          <cell r="K36">
            <v>0.76087791466928256</v>
          </cell>
          <cell r="L36">
            <v>2905.0401896741946</v>
          </cell>
        </row>
        <row r="37">
          <cell r="E37">
            <v>2904.2793117595252</v>
          </cell>
          <cell r="F37">
            <v>2863.95</v>
          </cell>
          <cell r="G37">
            <v>0</v>
          </cell>
          <cell r="H37">
            <v>40.329311759525261</v>
          </cell>
          <cell r="I37">
            <v>0.76087791466928256</v>
          </cell>
          <cell r="J37">
            <v>0</v>
          </cell>
          <cell r="K37">
            <v>0.76087791466928256</v>
          </cell>
          <cell r="L37">
            <v>2905.0401896741946</v>
          </cell>
        </row>
        <row r="38">
          <cell r="E38">
            <v>2863.95</v>
          </cell>
          <cell r="F38">
            <v>2863.95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2863.95</v>
          </cell>
        </row>
        <row r="39">
          <cell r="E39">
            <v>40.329311759525261</v>
          </cell>
          <cell r="F39">
            <v>0</v>
          </cell>
          <cell r="G39">
            <v>0</v>
          </cell>
          <cell r="H39">
            <v>40.329311759525261</v>
          </cell>
          <cell r="I39">
            <v>0.76087791466928256</v>
          </cell>
          <cell r="J39">
            <v>0</v>
          </cell>
          <cell r="K39">
            <v>0.76087791466928256</v>
          </cell>
          <cell r="L39">
            <v>41.090189674194541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E41">
            <v>3451.5223468064851</v>
          </cell>
          <cell r="F41">
            <v>2376.8126548292585</v>
          </cell>
          <cell r="G41">
            <v>749.12703262864557</v>
          </cell>
          <cell r="H41">
            <v>325.58265934858082</v>
          </cell>
          <cell r="I41">
            <v>129.20407209497742</v>
          </cell>
          <cell r="J41">
            <v>65.602266619519099</v>
          </cell>
          <cell r="K41">
            <v>63.601805475458328</v>
          </cell>
          <cell r="L41">
            <v>3580.7264189014627</v>
          </cell>
        </row>
        <row r="42">
          <cell r="E42">
            <v>2963.7799999999997</v>
          </cell>
          <cell r="F42">
            <v>2080.4899999999998</v>
          </cell>
          <cell r="G42">
            <v>645.89</v>
          </cell>
          <cell r="H42">
            <v>237.4</v>
          </cell>
          <cell r="I42">
            <v>119.83</v>
          </cell>
          <cell r="J42">
            <v>60.48</v>
          </cell>
          <cell r="K42">
            <v>59.35</v>
          </cell>
          <cell r="L42">
            <v>3083.6099999999997</v>
          </cell>
        </row>
        <row r="43">
          <cell r="E43">
            <v>410.75568863869808</v>
          </cell>
          <cell r="F43">
            <v>296.32265482925845</v>
          </cell>
          <cell r="G43">
            <v>103.23703262864552</v>
          </cell>
          <cell r="H43">
            <v>11.196001180794102</v>
          </cell>
          <cell r="I43">
            <v>7.9215938510305115</v>
          </cell>
          <cell r="J43">
            <v>5.1222666195190953</v>
          </cell>
          <cell r="K43">
            <v>2.7993272315114166</v>
          </cell>
          <cell r="L43">
            <v>418.67728248972861</v>
          </cell>
        </row>
        <row r="44">
          <cell r="E44">
            <v>76.986658167786729</v>
          </cell>
          <cell r="F44">
            <v>0</v>
          </cell>
          <cell r="G44">
            <v>0</v>
          </cell>
          <cell r="H44">
            <v>76.986658167786729</v>
          </cell>
          <cell r="I44">
            <v>1.4524782439469033</v>
          </cell>
          <cell r="J44">
            <v>0</v>
          </cell>
          <cell r="K44">
            <v>1.4524782439469033</v>
          </cell>
          <cell r="L44">
            <v>78.439136411733628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E46">
            <v>27518.571658566008</v>
          </cell>
          <cell r="F46">
            <v>19604.522654829256</v>
          </cell>
          <cell r="G46">
            <v>7066.6670326286467</v>
          </cell>
          <cell r="H46">
            <v>847.38197110810609</v>
          </cell>
          <cell r="I46">
            <v>529.2349500096467</v>
          </cell>
          <cell r="J46">
            <v>344.48226661951912</v>
          </cell>
          <cell r="K46">
            <v>184.7526833901276</v>
          </cell>
          <cell r="L46">
            <v>28047.806608575655</v>
          </cell>
        </row>
        <row r="47">
          <cell r="L47">
            <v>0</v>
          </cell>
        </row>
        <row r="48">
          <cell r="E48">
            <v>23861.041658566013</v>
          </cell>
          <cell r="F48">
            <v>16169.492654829259</v>
          </cell>
          <cell r="G48">
            <v>6844.1670326286467</v>
          </cell>
          <cell r="H48">
            <v>847.38197110810609</v>
          </cell>
          <cell r="I48">
            <v>529.2349500096467</v>
          </cell>
          <cell r="J48">
            <v>344.48226661951912</v>
          </cell>
          <cell r="K48">
            <v>184.7526833901276</v>
          </cell>
          <cell r="L48">
            <v>24390.276608575659</v>
          </cell>
        </row>
        <row r="49">
          <cell r="E49">
            <v>3657.53</v>
          </cell>
          <cell r="F49">
            <v>3435.03</v>
          </cell>
          <cell r="G49">
            <v>222.5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3657.53</v>
          </cell>
        </row>
        <row r="51">
          <cell r="E51">
            <v>1961.962193695141</v>
          </cell>
          <cell r="H51">
            <v>126.65800000000002</v>
          </cell>
          <cell r="I51">
            <v>5003.944676716962</v>
          </cell>
          <cell r="J51">
            <v>4480.3258090521631</v>
          </cell>
          <cell r="K51">
            <v>523.6188676647987</v>
          </cell>
          <cell r="L51">
            <v>6965.9068704121028</v>
          </cell>
        </row>
        <row r="52">
          <cell r="E52">
            <v>1135.3</v>
          </cell>
          <cell r="I52">
            <v>0</v>
          </cell>
          <cell r="L52">
            <v>1135.3</v>
          </cell>
        </row>
        <row r="53">
          <cell r="E53">
            <v>822.32</v>
          </cell>
          <cell r="I53">
            <v>0</v>
          </cell>
          <cell r="L53">
            <v>822.32</v>
          </cell>
        </row>
        <row r="54">
          <cell r="I54">
            <v>4464.1499999999996</v>
          </cell>
          <cell r="J54">
            <v>4464.1499999999996</v>
          </cell>
          <cell r="L54">
            <v>4464.1499999999996</v>
          </cell>
        </row>
        <row r="55">
          <cell r="I55">
            <v>6.26</v>
          </cell>
          <cell r="J55">
            <v>6.26</v>
          </cell>
          <cell r="L55">
            <v>6.26</v>
          </cell>
        </row>
        <row r="56">
          <cell r="H56">
            <v>109.34420000000001</v>
          </cell>
          <cell r="I56">
            <v>0</v>
          </cell>
          <cell r="L56">
            <v>0</v>
          </cell>
        </row>
        <row r="57">
          <cell r="H57">
            <v>17.313800000000001</v>
          </cell>
          <cell r="I57">
            <v>0</v>
          </cell>
          <cell r="L57">
            <v>0</v>
          </cell>
        </row>
        <row r="58">
          <cell r="I58">
            <v>515.54</v>
          </cell>
          <cell r="K58">
            <v>515.54</v>
          </cell>
          <cell r="L58">
            <v>515.54</v>
          </cell>
        </row>
        <row r="59">
          <cell r="I59">
            <v>6.92</v>
          </cell>
          <cell r="K59">
            <v>6.92</v>
          </cell>
          <cell r="L59">
            <v>6.92</v>
          </cell>
        </row>
        <row r="60">
          <cell r="E60">
            <v>4.3421936951410443</v>
          </cell>
          <cell r="I60">
            <v>11.074676716961855</v>
          </cell>
          <cell r="J60">
            <v>9.9158090521630751</v>
          </cell>
          <cell r="K60">
            <v>1.158867664798781</v>
          </cell>
          <cell r="L60">
            <v>15.416870412102899</v>
          </cell>
        </row>
        <row r="62">
          <cell r="E62">
            <v>-25556.609464870868</v>
          </cell>
          <cell r="I62">
            <v>4474.709726707315</v>
          </cell>
          <cell r="J62">
            <v>4135.8435424326435</v>
          </cell>
          <cell r="K62">
            <v>338.86618427467113</v>
          </cell>
          <cell r="L62">
            <v>-21081.899738163553</v>
          </cell>
        </row>
        <row r="63">
          <cell r="E63">
            <v>30.417344598834987</v>
          </cell>
        </row>
        <row r="64">
          <cell r="E64">
            <v>2.1686329100200519</v>
          </cell>
          <cell r="H64">
            <v>0.14000000000000001</v>
          </cell>
        </row>
        <row r="65">
          <cell r="L65">
            <v>0</v>
          </cell>
        </row>
        <row r="66">
          <cell r="E66">
            <v>21.762999999999998</v>
          </cell>
          <cell r="F66">
            <v>21.762999999999998</v>
          </cell>
        </row>
        <row r="67">
          <cell r="E67">
            <v>132.91228231401922</v>
          </cell>
          <cell r="F67">
            <v>132.91228231401922</v>
          </cell>
        </row>
        <row r="68">
          <cell r="E68">
            <v>97.182714935763769</v>
          </cell>
          <cell r="F68">
            <v>97.182714935763769</v>
          </cell>
        </row>
        <row r="69">
          <cell r="E69">
            <v>0</v>
          </cell>
        </row>
        <row r="70">
          <cell r="E70">
            <v>0</v>
          </cell>
        </row>
        <row r="71">
          <cell r="E71">
            <v>0</v>
          </cell>
        </row>
        <row r="72">
          <cell r="E72">
            <v>0</v>
          </cell>
        </row>
        <row r="73">
          <cell r="E73">
            <v>0</v>
          </cell>
        </row>
        <row r="74">
          <cell r="E74">
            <v>0</v>
          </cell>
        </row>
        <row r="75">
          <cell r="E75">
            <v>0</v>
          </cell>
        </row>
        <row r="76">
          <cell r="E76">
            <v>0</v>
          </cell>
        </row>
        <row r="78">
          <cell r="E78">
            <v>6688</v>
          </cell>
          <cell r="F78">
            <v>4742.67</v>
          </cell>
          <cell r="G78">
            <v>1945.3299999999997</v>
          </cell>
        </row>
        <row r="79">
          <cell r="E79">
            <v>0.11437799043062201</v>
          </cell>
          <cell r="F79">
            <v>0.11437860951742373</v>
          </cell>
          <cell r="G79">
            <v>0.11437648111117396</v>
          </cell>
        </row>
        <row r="80">
          <cell r="E80">
            <v>50</v>
          </cell>
          <cell r="F80">
            <v>20</v>
          </cell>
          <cell r="G80">
            <v>30</v>
          </cell>
        </row>
        <row r="81">
          <cell r="E81">
            <v>0</v>
          </cell>
          <cell r="F81">
            <v>0</v>
          </cell>
          <cell r="G81">
            <v>0</v>
          </cell>
        </row>
      </sheetData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kainos"/>
      <sheetName val="kainos"/>
      <sheetName val="suv"/>
      <sheetName val="gamybaB"/>
      <sheetName val="gamybaK"/>
      <sheetName val="gamybaG"/>
      <sheetName val="perdavimasK"/>
      <sheetName val="perdavimasG"/>
      <sheetName val="perdavimasB"/>
      <sheetName val="pardavimasK"/>
      <sheetName val="pardavimasG"/>
      <sheetName val="pardavimasB"/>
      <sheetName val="sg viso "/>
      <sheetName val="mieste"/>
      <sheetName val="elektrine"/>
      <sheetName val="KRK"/>
      <sheetName val="LRK"/>
      <sheetName val="pirkta"/>
      <sheetName val="PK"/>
      <sheetName val="MK"/>
      <sheetName val="rajone"/>
      <sheetName val="balansas"/>
      <sheetName val="naud.atl."/>
      <sheetName val="el.en.g."/>
      <sheetName val="išl.el."/>
      <sheetName val="tarif"/>
      <sheetName val="išl.el. G"/>
      <sheetName val="draudimai"/>
      <sheetName val="veiklos"/>
      <sheetName val="Janinai"/>
      <sheetName val="Sheet1"/>
      <sheetName val="bendra"/>
      <sheetName val="sg_viso_"/>
      <sheetName val="sg viso"/>
      <sheetName val="Prices"/>
      <sheetName val="Realizacij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_Duomenys"/>
      <sheetName val="2_Priskyrimai"/>
      <sheetName val="3_Skaiciavimai"/>
      <sheetName val="Pradzia"/>
      <sheetName val="Bendras"/>
      <sheetName val="Vanduo"/>
      <sheetName val="Šiluma"/>
      <sheetName val="Kita veikla"/>
      <sheetName val="Bendra"/>
    </sheetNames>
    <sheetDataSet>
      <sheetData sheetId="0"/>
      <sheetData sheetId="1"/>
      <sheetData sheetId="2"/>
      <sheetData sheetId="3"/>
      <sheetData sheetId="4">
        <row r="9">
          <cell r="E9">
            <v>2564.19</v>
          </cell>
        </row>
      </sheetData>
      <sheetData sheetId="5">
        <row r="8">
          <cell r="G8">
            <v>17646</v>
          </cell>
        </row>
      </sheetData>
      <sheetData sheetId="6">
        <row r="9">
          <cell r="E9">
            <v>188.75</v>
          </cell>
          <cell r="F9">
            <v>188.75</v>
          </cell>
          <cell r="G9">
            <v>188.75</v>
          </cell>
        </row>
        <row r="10">
          <cell r="E10">
            <v>68.792599999999993</v>
          </cell>
          <cell r="H10">
            <v>68.792599999999993</v>
          </cell>
        </row>
        <row r="11">
          <cell r="E11">
            <v>61.210599999999999</v>
          </cell>
          <cell r="H11">
            <v>61.210599999999999</v>
          </cell>
        </row>
        <row r="12">
          <cell r="E12">
            <v>7.5819999999999999</v>
          </cell>
          <cell r="H12">
            <v>7.5819999999999999</v>
          </cell>
        </row>
        <row r="13">
          <cell r="E13">
            <v>116.7574</v>
          </cell>
          <cell r="G13">
            <v>116.7574</v>
          </cell>
          <cell r="I13">
            <v>63.170000000000016</v>
          </cell>
          <cell r="K13">
            <v>63.170000000000016</v>
          </cell>
        </row>
        <row r="14">
          <cell r="E14">
            <v>3.2</v>
          </cell>
          <cell r="G14">
            <v>3.2</v>
          </cell>
        </row>
        <row r="15">
          <cell r="E15">
            <v>0.61858225165562919</v>
          </cell>
          <cell r="G15">
            <v>0.61858225165562919</v>
          </cell>
          <cell r="I15">
            <v>0.15226823506725162</v>
          </cell>
          <cell r="K15">
            <v>0.15226823506725162</v>
          </cell>
        </row>
        <row r="16">
          <cell r="E16">
            <v>414.86</v>
          </cell>
          <cell r="I16">
            <v>414.86</v>
          </cell>
          <cell r="J16">
            <v>414.86</v>
          </cell>
          <cell r="K16">
            <v>414.86</v>
          </cell>
        </row>
        <row r="17">
          <cell r="E17">
            <v>351.69</v>
          </cell>
          <cell r="I17">
            <v>351.69</v>
          </cell>
          <cell r="K17">
            <v>351.69</v>
          </cell>
        </row>
        <row r="18">
          <cell r="E18">
            <v>0</v>
          </cell>
        </row>
        <row r="19">
          <cell r="E19">
            <v>22518.059999999998</v>
          </cell>
          <cell r="F19">
            <v>14505.139999999998</v>
          </cell>
          <cell r="G19">
            <v>7541.28</v>
          </cell>
          <cell r="H19">
            <v>471.64000000000004</v>
          </cell>
          <cell r="I19">
            <v>443.34000000000003</v>
          </cell>
          <cell r="J19">
            <v>325.44</v>
          </cell>
          <cell r="K19">
            <v>117.9</v>
          </cell>
          <cell r="L19">
            <v>22961.399999999998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E21">
            <v>2422.19</v>
          </cell>
          <cell r="F21">
            <v>2422.19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2422.19</v>
          </cell>
        </row>
        <row r="22">
          <cell r="E22">
            <v>713.66000000000008</v>
          </cell>
          <cell r="F22">
            <v>511.61</v>
          </cell>
          <cell r="G22">
            <v>202.05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713.66000000000008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E24">
            <v>5919.2199999999984</v>
          </cell>
          <cell r="F24">
            <v>2843.579999999999</v>
          </cell>
          <cell r="G24">
            <v>3075.6399999999994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5919.2199999999984</v>
          </cell>
        </row>
        <row r="25">
          <cell r="E25">
            <v>4560.37</v>
          </cell>
          <cell r="F25">
            <v>1839.4699999999998</v>
          </cell>
          <cell r="G25">
            <v>2720.9</v>
          </cell>
          <cell r="H25">
            <v>0</v>
          </cell>
          <cell r="I25">
            <v>48</v>
          </cell>
          <cell r="J25">
            <v>48</v>
          </cell>
          <cell r="K25">
            <v>0</v>
          </cell>
          <cell r="L25">
            <v>4608.37</v>
          </cell>
        </row>
        <row r="26">
          <cell r="E26">
            <v>162.51999999999998</v>
          </cell>
          <cell r="F26">
            <v>83</v>
          </cell>
          <cell r="G26">
            <v>79.52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162.51999999999998</v>
          </cell>
        </row>
        <row r="27">
          <cell r="E27">
            <v>8902.619999999999</v>
          </cell>
          <cell r="F27">
            <v>6888.2899999999991</v>
          </cell>
          <cell r="G27">
            <v>1542.6899999999998</v>
          </cell>
          <cell r="H27">
            <v>471.64000000000004</v>
          </cell>
          <cell r="I27">
            <v>395.34000000000003</v>
          </cell>
          <cell r="J27">
            <v>277.44</v>
          </cell>
          <cell r="K27">
            <v>117.9</v>
          </cell>
          <cell r="L27">
            <v>9297.9599999999991</v>
          </cell>
        </row>
        <row r="28">
          <cell r="E28">
            <v>8745.2099999999991</v>
          </cell>
          <cell r="F28">
            <v>6765.94</v>
          </cell>
          <cell r="G28">
            <v>1515.86</v>
          </cell>
          <cell r="H28">
            <v>463.41</v>
          </cell>
          <cell r="I28">
            <v>388.47</v>
          </cell>
          <cell r="J28">
            <v>272.62</v>
          </cell>
          <cell r="K28">
            <v>115.85</v>
          </cell>
          <cell r="L28">
            <v>9133.6799999999985</v>
          </cell>
        </row>
        <row r="29">
          <cell r="E29">
            <v>129.62</v>
          </cell>
          <cell r="F29">
            <v>100.9</v>
          </cell>
          <cell r="G29">
            <v>21.98</v>
          </cell>
          <cell r="H29">
            <v>6.74</v>
          </cell>
          <cell r="I29">
            <v>5.63</v>
          </cell>
          <cell r="J29">
            <v>3.95</v>
          </cell>
          <cell r="K29">
            <v>1.68</v>
          </cell>
          <cell r="L29">
            <v>135.25</v>
          </cell>
        </row>
        <row r="30">
          <cell r="E30">
            <v>27.789999999999996</v>
          </cell>
          <cell r="F30">
            <v>21.45</v>
          </cell>
          <cell r="G30">
            <v>4.8499999999999996</v>
          </cell>
          <cell r="H30">
            <v>1.49</v>
          </cell>
          <cell r="I30">
            <v>1.24</v>
          </cell>
          <cell r="J30">
            <v>0.87</v>
          </cell>
          <cell r="K30">
            <v>0.37</v>
          </cell>
          <cell r="L30">
            <v>29.029999999999994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E36">
            <v>2944.3101394004366</v>
          </cell>
          <cell r="F36">
            <v>2906.56</v>
          </cell>
          <cell r="G36">
            <v>0</v>
          </cell>
          <cell r="H36">
            <v>37.75013940043651</v>
          </cell>
          <cell r="I36">
            <v>0.74323217905048333</v>
          </cell>
          <cell r="J36">
            <v>0</v>
          </cell>
          <cell r="K36">
            <v>0.74323217905048333</v>
          </cell>
          <cell r="L36">
            <v>2945.0533715794872</v>
          </cell>
        </row>
        <row r="37">
          <cell r="E37">
            <v>2944.3101394004366</v>
          </cell>
          <cell r="F37">
            <v>2906.56</v>
          </cell>
          <cell r="G37">
            <v>0</v>
          </cell>
          <cell r="H37">
            <v>37.75013940043651</v>
          </cell>
          <cell r="I37">
            <v>0.74323217905048333</v>
          </cell>
          <cell r="J37">
            <v>0</v>
          </cell>
          <cell r="K37">
            <v>0.74323217905048333</v>
          </cell>
          <cell r="L37">
            <v>2945.0533715794872</v>
          </cell>
        </row>
        <row r="38">
          <cell r="E38">
            <v>2906.56</v>
          </cell>
          <cell r="F38">
            <v>2906.56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2906.56</v>
          </cell>
        </row>
        <row r="39">
          <cell r="E39">
            <v>37.75013940043651</v>
          </cell>
          <cell r="F39">
            <v>0</v>
          </cell>
          <cell r="G39">
            <v>0</v>
          </cell>
          <cell r="H39">
            <v>37.75013940043651</v>
          </cell>
          <cell r="I39">
            <v>0.74323217905048333</v>
          </cell>
          <cell r="J39">
            <v>0</v>
          </cell>
          <cell r="K39">
            <v>0.74323217905048333</v>
          </cell>
          <cell r="L39">
            <v>38.49337157948699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E41">
            <v>3755.7582235633972</v>
          </cell>
          <cell r="F41">
            <v>2778.4500453245209</v>
          </cell>
          <cell r="G41">
            <v>709.11617184011334</v>
          </cell>
          <cell r="H41">
            <v>268.19200639876283</v>
          </cell>
          <cell r="I41">
            <v>166.36955959059512</v>
          </cell>
          <cell r="J41">
            <v>117.0475147672075</v>
          </cell>
          <cell r="K41">
            <v>49.322044823387635</v>
          </cell>
          <cell r="L41">
            <v>3922.1277831539924</v>
          </cell>
        </row>
        <row r="42">
          <cell r="E42">
            <v>2828.77</v>
          </cell>
          <cell r="F42">
            <v>2212.33</v>
          </cell>
          <cell r="G42">
            <v>444.33</v>
          </cell>
          <cell r="H42">
            <v>172.11</v>
          </cell>
          <cell r="I42">
            <v>147.15</v>
          </cell>
          <cell r="J42">
            <v>104.12</v>
          </cell>
          <cell r="K42">
            <v>43.03</v>
          </cell>
          <cell r="L42">
            <v>2975.92</v>
          </cell>
        </row>
        <row r="43">
          <cell r="E43">
            <v>850.02466438933232</v>
          </cell>
          <cell r="F43">
            <v>566.12004532452079</v>
          </cell>
          <cell r="G43">
            <v>264.78617184011341</v>
          </cell>
          <cell r="H43">
            <v>19.118447224698077</v>
          </cell>
          <cell r="I43">
            <v>17.704285880327461</v>
          </cell>
          <cell r="J43">
            <v>12.927514767207491</v>
          </cell>
          <cell r="K43">
            <v>4.7767711131199704</v>
          </cell>
          <cell r="L43">
            <v>867.72895026965978</v>
          </cell>
        </row>
        <row r="44">
          <cell r="E44">
            <v>76.963559174064713</v>
          </cell>
          <cell r="F44">
            <v>0</v>
          </cell>
          <cell r="G44">
            <v>0</v>
          </cell>
          <cell r="H44">
            <v>76.963559174064713</v>
          </cell>
          <cell r="I44">
            <v>1.5152737102676634</v>
          </cell>
          <cell r="J44">
            <v>0</v>
          </cell>
          <cell r="K44">
            <v>1.5152737102676634</v>
          </cell>
          <cell r="L44">
            <v>78.478832884332377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E46">
            <v>29218.128362963827</v>
          </cell>
          <cell r="F46">
            <v>20190.150045324517</v>
          </cell>
          <cell r="G46">
            <v>8250.3961718401133</v>
          </cell>
          <cell r="H46">
            <v>777.58214579919945</v>
          </cell>
          <cell r="I46">
            <v>610.45279176964561</v>
          </cell>
          <cell r="J46">
            <v>442.48751476720747</v>
          </cell>
          <cell r="K46">
            <v>167.96527700243811</v>
          </cell>
          <cell r="L46">
            <v>29828.581154733474</v>
          </cell>
        </row>
        <row r="47">
          <cell r="L47">
            <v>0</v>
          </cell>
        </row>
        <row r="48">
          <cell r="E48">
            <v>26082.278362963832</v>
          </cell>
          <cell r="F48">
            <v>17256.350045324518</v>
          </cell>
          <cell r="G48">
            <v>8048.3461718401122</v>
          </cell>
          <cell r="H48">
            <v>777.58214579919945</v>
          </cell>
          <cell r="I48">
            <v>610.45279176964561</v>
          </cell>
          <cell r="J48">
            <v>442.48751476720747</v>
          </cell>
          <cell r="K48">
            <v>167.96527700243811</v>
          </cell>
          <cell r="L48">
            <v>26692.731154733476</v>
          </cell>
        </row>
        <row r="49">
          <cell r="E49">
            <v>3135.8500000000004</v>
          </cell>
          <cell r="F49">
            <v>2933.8</v>
          </cell>
          <cell r="G49">
            <v>202.05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3135.8500000000004</v>
          </cell>
        </row>
        <row r="51">
          <cell r="E51">
            <v>1325.952890902357</v>
          </cell>
          <cell r="H51">
            <v>96.309640000000002</v>
          </cell>
          <cell r="I51">
            <v>4072.149279807853</v>
          </cell>
          <cell r="J51">
            <v>3548.4083635217089</v>
          </cell>
          <cell r="K51">
            <v>523.74091628614394</v>
          </cell>
          <cell r="L51">
            <v>5398.10217071021</v>
          </cell>
        </row>
        <row r="52">
          <cell r="E52">
            <v>824.06</v>
          </cell>
          <cell r="I52">
            <v>0</v>
          </cell>
          <cell r="L52">
            <v>824.06</v>
          </cell>
        </row>
        <row r="53">
          <cell r="E53">
            <v>498.65</v>
          </cell>
          <cell r="I53">
            <v>0</v>
          </cell>
          <cell r="L53">
            <v>498.65</v>
          </cell>
        </row>
        <row r="54">
          <cell r="I54">
            <v>3532.47</v>
          </cell>
          <cell r="J54">
            <v>3532.47</v>
          </cell>
          <cell r="L54">
            <v>3532.47</v>
          </cell>
        </row>
        <row r="55">
          <cell r="I55">
            <v>7.26</v>
          </cell>
          <cell r="J55">
            <v>7.26</v>
          </cell>
          <cell r="L55">
            <v>7.26</v>
          </cell>
        </row>
        <row r="56">
          <cell r="H56">
            <v>85.694839999999999</v>
          </cell>
          <cell r="I56">
            <v>0</v>
          </cell>
          <cell r="L56">
            <v>0</v>
          </cell>
        </row>
        <row r="57">
          <cell r="H57">
            <v>10.614800000000001</v>
          </cell>
          <cell r="I57">
            <v>0</v>
          </cell>
          <cell r="L57">
            <v>0</v>
          </cell>
        </row>
        <row r="58">
          <cell r="I58">
            <v>517.27</v>
          </cell>
          <cell r="K58">
            <v>517.27</v>
          </cell>
          <cell r="L58">
            <v>517.27</v>
          </cell>
        </row>
        <row r="59">
          <cell r="I59">
            <v>5.19</v>
          </cell>
          <cell r="K59">
            <v>5.19</v>
          </cell>
          <cell r="L59">
            <v>5.19</v>
          </cell>
        </row>
        <row r="60">
          <cell r="E60">
            <v>3.2428909023568635</v>
          </cell>
          <cell r="I60">
            <v>9.9592798078528375</v>
          </cell>
          <cell r="J60">
            <v>8.6783635217089614</v>
          </cell>
          <cell r="K60">
            <v>1.2809162861438765</v>
          </cell>
          <cell r="L60">
            <v>13.202170710209701</v>
          </cell>
        </row>
        <row r="62">
          <cell r="E62">
            <v>-27892.17547206147</v>
          </cell>
          <cell r="I62">
            <v>3461.6964880382075</v>
          </cell>
          <cell r="J62">
            <v>3105.9208487545015</v>
          </cell>
          <cell r="K62">
            <v>355.7756392837058</v>
          </cell>
          <cell r="L62">
            <v>-24430.478984023262</v>
          </cell>
        </row>
        <row r="63">
          <cell r="E63">
            <v>42.472778122885067</v>
          </cell>
        </row>
        <row r="64">
          <cell r="E64">
            <v>1.927464423357101</v>
          </cell>
          <cell r="H64">
            <v>0.14000000000000001</v>
          </cell>
        </row>
        <row r="65">
          <cell r="L65">
            <v>0</v>
          </cell>
        </row>
        <row r="66">
          <cell r="E66">
            <v>18.273</v>
          </cell>
          <cell r="F66">
            <v>18.273</v>
          </cell>
        </row>
        <row r="67">
          <cell r="E67">
            <v>132.55568324850873</v>
          </cell>
          <cell r="F67">
            <v>132.55568324850873</v>
          </cell>
        </row>
        <row r="68">
          <cell r="E68">
            <v>96.81059602649006</v>
          </cell>
          <cell r="F68">
            <v>96.81059602649006</v>
          </cell>
        </row>
        <row r="69">
          <cell r="E69">
            <v>0</v>
          </cell>
        </row>
        <row r="70">
          <cell r="E70">
            <v>0</v>
          </cell>
        </row>
        <row r="71">
          <cell r="E71">
            <v>0</v>
          </cell>
        </row>
        <row r="72">
          <cell r="E72">
            <v>0</v>
          </cell>
        </row>
        <row r="73">
          <cell r="E73">
            <v>0</v>
          </cell>
        </row>
        <row r="74">
          <cell r="E74">
            <v>0</v>
          </cell>
        </row>
        <row r="75">
          <cell r="E75">
            <v>0</v>
          </cell>
        </row>
        <row r="76">
          <cell r="E76">
            <v>0</v>
          </cell>
        </row>
        <row r="78">
          <cell r="E78">
            <v>6209</v>
          </cell>
          <cell r="F78">
            <v>4451.1400000000003</v>
          </cell>
          <cell r="G78">
            <v>1757.86</v>
          </cell>
        </row>
        <row r="79">
          <cell r="E79">
            <v>0.11493960380093414</v>
          </cell>
          <cell r="F79">
            <v>0.11493909425450559</v>
          </cell>
          <cell r="G79">
            <v>0.11494089404161879</v>
          </cell>
        </row>
        <row r="80">
          <cell r="E80">
            <v>26</v>
          </cell>
          <cell r="F80">
            <v>21</v>
          </cell>
          <cell r="G80">
            <v>5</v>
          </cell>
        </row>
        <row r="81">
          <cell r="E81">
            <v>0</v>
          </cell>
          <cell r="F81">
            <v>0</v>
          </cell>
          <cell r="G81">
            <v>0</v>
          </cell>
        </row>
      </sheetData>
      <sheetData sheetId="7"/>
      <sheetData sheetId="8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_Duomenys"/>
      <sheetName val="2_Priskyrimai"/>
      <sheetName val="3_Skaiciavimai"/>
      <sheetName val="Pradzia"/>
      <sheetName val="Bendras"/>
      <sheetName val="Vanduo"/>
      <sheetName val="Šiluma"/>
      <sheetName val="Kita veikla"/>
      <sheetName val="Bendra"/>
    </sheetNames>
    <sheetDataSet>
      <sheetData sheetId="0"/>
      <sheetData sheetId="1"/>
      <sheetData sheetId="2"/>
      <sheetData sheetId="3"/>
      <sheetData sheetId="4">
        <row r="9">
          <cell r="E9">
            <v>2509.79</v>
          </cell>
        </row>
      </sheetData>
      <sheetData sheetId="5">
        <row r="8">
          <cell r="G8">
            <v>15357</v>
          </cell>
        </row>
      </sheetData>
      <sheetData sheetId="6">
        <row r="9">
          <cell r="E9">
            <v>257.57</v>
          </cell>
          <cell r="F9">
            <v>257.57</v>
          </cell>
          <cell r="G9">
            <v>257.57</v>
          </cell>
        </row>
        <row r="10">
          <cell r="E10">
            <v>103.78</v>
          </cell>
          <cell r="H10">
            <v>103.78</v>
          </cell>
        </row>
        <row r="11">
          <cell r="E11">
            <v>85.99</v>
          </cell>
          <cell r="H11">
            <v>85.99</v>
          </cell>
        </row>
        <row r="12">
          <cell r="E12">
            <v>17.79</v>
          </cell>
          <cell r="H12">
            <v>17.79</v>
          </cell>
        </row>
        <row r="13">
          <cell r="E13">
            <v>149.38999999999999</v>
          </cell>
          <cell r="G13">
            <v>149.38999999999999</v>
          </cell>
          <cell r="I13">
            <v>32.28000000000003</v>
          </cell>
          <cell r="K13">
            <v>32.28000000000003</v>
          </cell>
        </row>
        <row r="14">
          <cell r="E14">
            <v>4.4000000000000004</v>
          </cell>
          <cell r="G14">
            <v>4.4000000000000004</v>
          </cell>
        </row>
        <row r="15">
          <cell r="E15">
            <v>0.57999767053616491</v>
          </cell>
          <cell r="G15">
            <v>0.57999767053616491</v>
          </cell>
          <cell r="I15">
            <v>7.6689157084481679E-2</v>
          </cell>
          <cell r="K15">
            <v>7.6689157084481679E-2</v>
          </cell>
        </row>
        <row r="16">
          <cell r="E16">
            <v>420.92</v>
          </cell>
          <cell r="I16">
            <v>420.92</v>
          </cell>
          <cell r="J16">
            <v>420.92</v>
          </cell>
          <cell r="K16">
            <v>420.92</v>
          </cell>
        </row>
        <row r="17">
          <cell r="E17">
            <v>388.64</v>
          </cell>
          <cell r="I17">
            <v>388.64</v>
          </cell>
          <cell r="K17">
            <v>388.64</v>
          </cell>
        </row>
        <row r="18">
          <cell r="E18">
            <v>0</v>
          </cell>
        </row>
        <row r="19">
          <cell r="E19">
            <v>24933.430000000004</v>
          </cell>
          <cell r="F19">
            <v>16368.380000000003</v>
          </cell>
          <cell r="G19">
            <v>8036.96</v>
          </cell>
          <cell r="H19">
            <v>528.08999999999992</v>
          </cell>
          <cell r="I19">
            <v>425.39</v>
          </cell>
          <cell r="J19">
            <v>293.36</v>
          </cell>
          <cell r="K19">
            <v>132.02999999999997</v>
          </cell>
          <cell r="L19">
            <v>25358.820000000003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E21">
            <v>3246.93</v>
          </cell>
          <cell r="F21">
            <v>3246.93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3246.93</v>
          </cell>
        </row>
        <row r="22">
          <cell r="E22">
            <v>815.78</v>
          </cell>
          <cell r="F22">
            <v>608.72</v>
          </cell>
          <cell r="G22">
            <v>207.06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815.78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E24">
            <v>5917.25</v>
          </cell>
          <cell r="F24">
            <v>2843.58</v>
          </cell>
          <cell r="G24">
            <v>3073.67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5917.25</v>
          </cell>
        </row>
        <row r="25">
          <cell r="E25">
            <v>1940.4999999999998</v>
          </cell>
          <cell r="F25">
            <v>1662.4499999999998</v>
          </cell>
          <cell r="G25">
            <v>278.05</v>
          </cell>
          <cell r="H25">
            <v>0</v>
          </cell>
          <cell r="I25">
            <v>16</v>
          </cell>
          <cell r="J25">
            <v>16</v>
          </cell>
          <cell r="K25">
            <v>0</v>
          </cell>
          <cell r="L25">
            <v>1956.4999999999998</v>
          </cell>
        </row>
        <row r="26">
          <cell r="E26">
            <v>79.66</v>
          </cell>
          <cell r="F26">
            <v>27.67</v>
          </cell>
          <cell r="G26">
            <v>51.99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79.66</v>
          </cell>
        </row>
        <row r="27">
          <cell r="E27">
            <v>8306.43</v>
          </cell>
          <cell r="F27">
            <v>6498.1600000000008</v>
          </cell>
          <cell r="G27">
            <v>1280.18</v>
          </cell>
          <cell r="H27">
            <v>528.08999999999992</v>
          </cell>
          <cell r="I27">
            <v>409.39</v>
          </cell>
          <cell r="J27">
            <v>277.36</v>
          </cell>
          <cell r="K27">
            <v>132.02999999999997</v>
          </cell>
          <cell r="L27">
            <v>8715.82</v>
          </cell>
        </row>
        <row r="28">
          <cell r="E28">
            <v>8159.22</v>
          </cell>
          <cell r="F28">
            <v>6382.39</v>
          </cell>
          <cell r="G28">
            <v>1257.9100000000001</v>
          </cell>
          <cell r="H28">
            <v>518.91999999999996</v>
          </cell>
          <cell r="I28">
            <v>402.27</v>
          </cell>
          <cell r="J28">
            <v>272.54000000000002</v>
          </cell>
          <cell r="K28">
            <v>129.72999999999999</v>
          </cell>
          <cell r="L28">
            <v>8561.49</v>
          </cell>
        </row>
        <row r="29">
          <cell r="E29">
            <v>121.10999999999999</v>
          </cell>
          <cell r="F29">
            <v>95.35</v>
          </cell>
          <cell r="G29">
            <v>18.239999999999998</v>
          </cell>
          <cell r="H29">
            <v>7.52</v>
          </cell>
          <cell r="I29">
            <v>5.83</v>
          </cell>
          <cell r="J29">
            <v>3.95</v>
          </cell>
          <cell r="K29">
            <v>1.88</v>
          </cell>
          <cell r="L29">
            <v>126.93999999999998</v>
          </cell>
        </row>
        <row r="30">
          <cell r="E30">
            <v>26.1</v>
          </cell>
          <cell r="F30">
            <v>20.420000000000002</v>
          </cell>
          <cell r="G30">
            <v>4.03</v>
          </cell>
          <cell r="H30">
            <v>1.65</v>
          </cell>
          <cell r="I30">
            <v>1.29</v>
          </cell>
          <cell r="J30">
            <v>0.87</v>
          </cell>
          <cell r="K30">
            <v>0.42</v>
          </cell>
          <cell r="L30">
            <v>27.39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E32">
            <v>4706.54</v>
          </cell>
          <cell r="F32">
            <v>1508.54</v>
          </cell>
          <cell r="G32">
            <v>3198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4706.54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E36">
            <v>2924.445253860923</v>
          </cell>
          <cell r="F36">
            <v>2882.51</v>
          </cell>
          <cell r="G36">
            <v>0</v>
          </cell>
          <cell r="H36">
            <v>41.935253860922884</v>
          </cell>
          <cell r="I36">
            <v>0.71545862883277522</v>
          </cell>
          <cell r="J36">
            <v>0</v>
          </cell>
          <cell r="K36">
            <v>0.71545862883277522</v>
          </cell>
          <cell r="L36">
            <v>2925.160712489756</v>
          </cell>
        </row>
        <row r="37">
          <cell r="E37">
            <v>2924.445253860923</v>
          </cell>
          <cell r="F37">
            <v>2882.51</v>
          </cell>
          <cell r="G37">
            <v>0</v>
          </cell>
          <cell r="H37">
            <v>41.935253860922884</v>
          </cell>
          <cell r="I37">
            <v>0.71545862883277522</v>
          </cell>
          <cell r="J37">
            <v>0</v>
          </cell>
          <cell r="K37">
            <v>0.71545862883277522</v>
          </cell>
          <cell r="L37">
            <v>2925.160712489756</v>
          </cell>
        </row>
        <row r="38">
          <cell r="E38">
            <v>2882.51</v>
          </cell>
          <cell r="F38">
            <v>2882.51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2882.51</v>
          </cell>
        </row>
        <row r="39">
          <cell r="E39">
            <v>41.935253860922884</v>
          </cell>
          <cell r="F39">
            <v>0</v>
          </cell>
          <cell r="G39">
            <v>0</v>
          </cell>
          <cell r="H39">
            <v>41.935253860922884</v>
          </cell>
          <cell r="I39">
            <v>0.71545862883277522</v>
          </cell>
          <cell r="J39">
            <v>0</v>
          </cell>
          <cell r="K39">
            <v>0.71545862883277522</v>
          </cell>
          <cell r="L39">
            <v>42.650712489755662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E41">
            <v>3809.4934605716408</v>
          </cell>
          <cell r="F41">
            <v>2814.5171381642549</v>
          </cell>
          <cell r="G41">
            <v>639.3718227912957</v>
          </cell>
          <cell r="H41">
            <v>355.6044996160901</v>
          </cell>
          <cell r="I41">
            <v>172.00191587329019</v>
          </cell>
          <cell r="J41">
            <v>106.20462875689994</v>
          </cell>
          <cell r="K41">
            <v>65.797287116390265</v>
          </cell>
          <cell r="L41">
            <v>3981.495376444931</v>
          </cell>
        </row>
        <row r="42">
          <cell r="E42">
            <v>2744.85</v>
          </cell>
          <cell r="F42">
            <v>2162.0100000000002</v>
          </cell>
          <cell r="G42">
            <v>349.24</v>
          </cell>
          <cell r="H42">
            <v>233.6</v>
          </cell>
          <cell r="I42">
            <v>152.57</v>
          </cell>
          <cell r="J42">
            <v>94.17</v>
          </cell>
          <cell r="K42">
            <v>58.4</v>
          </cell>
          <cell r="L42">
            <v>2897.42</v>
          </cell>
        </row>
        <row r="43">
          <cell r="E43">
            <v>965.43677660946128</v>
          </cell>
          <cell r="F43">
            <v>652.5071381642548</v>
          </cell>
          <cell r="G43">
            <v>290.13182279129563</v>
          </cell>
          <cell r="H43">
            <v>22.797815653910849</v>
          </cell>
          <cell r="I43">
            <v>17.739347651001033</v>
          </cell>
          <cell r="J43">
            <v>12.034628756899936</v>
          </cell>
          <cell r="K43">
            <v>5.7047188941010978</v>
          </cell>
          <cell r="L43">
            <v>983.1761242604623</v>
          </cell>
        </row>
        <row r="44">
          <cell r="E44">
            <v>99.206683962179241</v>
          </cell>
          <cell r="F44">
            <v>0</v>
          </cell>
          <cell r="G44">
            <v>0</v>
          </cell>
          <cell r="H44">
            <v>99.206683962179241</v>
          </cell>
          <cell r="I44">
            <v>1.6925682222891685</v>
          </cell>
          <cell r="J44">
            <v>0</v>
          </cell>
          <cell r="K44">
            <v>1.6925682222891685</v>
          </cell>
          <cell r="L44">
            <v>100.89925218446841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E46">
            <v>31667.368714432567</v>
          </cell>
          <cell r="F46">
            <v>22065.407138164257</v>
          </cell>
          <cell r="G46">
            <v>8676.3318227912951</v>
          </cell>
          <cell r="H46">
            <v>925.62975347701286</v>
          </cell>
          <cell r="I46">
            <v>598.10737450212298</v>
          </cell>
          <cell r="J46">
            <v>399.56462875689994</v>
          </cell>
          <cell r="K46">
            <v>198.54274574522302</v>
          </cell>
          <cell r="L46">
            <v>32265.476088934691</v>
          </cell>
        </row>
        <row r="47">
          <cell r="L47">
            <v>0</v>
          </cell>
        </row>
        <row r="48">
          <cell r="E48">
            <v>27604.658714432564</v>
          </cell>
          <cell r="F48">
            <v>18209.757138164256</v>
          </cell>
          <cell r="G48">
            <v>8469.2718227912956</v>
          </cell>
          <cell r="H48">
            <v>925.62975347701286</v>
          </cell>
          <cell r="I48">
            <v>598.10737450212298</v>
          </cell>
          <cell r="J48">
            <v>399.56462875689994</v>
          </cell>
          <cell r="K48">
            <v>198.54274574522302</v>
          </cell>
          <cell r="L48">
            <v>28202.766088934688</v>
          </cell>
        </row>
        <row r="49">
          <cell r="E49">
            <v>4062.71</v>
          </cell>
          <cell r="F49">
            <v>3855.6499999999996</v>
          </cell>
          <cell r="G49">
            <v>207.06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4062.71</v>
          </cell>
        </row>
        <row r="51">
          <cell r="E51">
            <v>2689.4965413285204</v>
          </cell>
          <cell r="H51">
            <v>145.29200000000003</v>
          </cell>
          <cell r="I51">
            <v>5174.9732107968093</v>
          </cell>
          <cell r="J51">
            <v>4649.0074442316445</v>
          </cell>
          <cell r="K51">
            <v>525.96576656516527</v>
          </cell>
          <cell r="L51">
            <v>7864.4697521253293</v>
          </cell>
        </row>
        <row r="52">
          <cell r="E52">
            <v>1484.17</v>
          </cell>
          <cell r="I52">
            <v>0</v>
          </cell>
          <cell r="L52">
            <v>1484.17</v>
          </cell>
        </row>
        <row r="53">
          <cell r="E53">
            <v>1187.4000000000001</v>
          </cell>
          <cell r="I53">
            <v>0</v>
          </cell>
          <cell r="L53">
            <v>1187.4000000000001</v>
          </cell>
        </row>
        <row r="54">
          <cell r="I54">
            <v>4610.42</v>
          </cell>
          <cell r="J54">
            <v>4610.42</v>
          </cell>
          <cell r="L54">
            <v>4610.42</v>
          </cell>
        </row>
        <row r="55">
          <cell r="I55">
            <v>7.6</v>
          </cell>
          <cell r="J55">
            <v>7.6</v>
          </cell>
          <cell r="L55">
            <v>7.6</v>
          </cell>
        </row>
        <row r="56">
          <cell r="H56">
            <v>120.38600000000001</v>
          </cell>
          <cell r="I56">
            <v>0</v>
          </cell>
          <cell r="L56">
            <v>0</v>
          </cell>
        </row>
        <row r="57">
          <cell r="H57">
            <v>24.906000000000006</v>
          </cell>
          <cell r="I57">
            <v>0</v>
          </cell>
          <cell r="L57">
            <v>0</v>
          </cell>
        </row>
        <row r="58">
          <cell r="I58">
            <v>517.27</v>
          </cell>
          <cell r="K58">
            <v>517.27</v>
          </cell>
          <cell r="L58">
            <v>517.27</v>
          </cell>
        </row>
        <row r="59">
          <cell r="I59">
            <v>5.19</v>
          </cell>
          <cell r="K59">
            <v>5.19</v>
          </cell>
          <cell r="L59">
            <v>5.19</v>
          </cell>
        </row>
        <row r="60">
          <cell r="E60">
            <v>17.926541328520056</v>
          </cell>
          <cell r="I60">
            <v>34.493210796808903</v>
          </cell>
          <cell r="J60">
            <v>30.987444231643632</v>
          </cell>
          <cell r="K60">
            <v>3.5057665651652727</v>
          </cell>
          <cell r="L60">
            <v>52.419752125328955</v>
          </cell>
        </row>
        <row r="62">
          <cell r="E62">
            <v>-28977.872173104046</v>
          </cell>
          <cell r="I62">
            <v>4576.8658362946862</v>
          </cell>
          <cell r="J62">
            <v>4249.4428154747447</v>
          </cell>
          <cell r="K62">
            <v>327.42302081994228</v>
          </cell>
          <cell r="L62">
            <v>-24401.006336809362</v>
          </cell>
        </row>
        <row r="63">
          <cell r="E63">
            <v>30.513941717510665</v>
          </cell>
        </row>
        <row r="64">
          <cell r="E64">
            <v>2.5915364630261326</v>
          </cell>
          <cell r="H64">
            <v>0.14000000000000001</v>
          </cell>
        </row>
        <row r="65">
          <cell r="L65">
            <v>0</v>
          </cell>
        </row>
        <row r="66">
          <cell r="E66">
            <v>24.616</v>
          </cell>
          <cell r="F66">
            <v>24.616</v>
          </cell>
        </row>
        <row r="67">
          <cell r="E67">
            <v>131.90323366915825</v>
          </cell>
          <cell r="F67">
            <v>131.90323366915825</v>
          </cell>
        </row>
        <row r="68">
          <cell r="E68">
            <v>95.570136273634361</v>
          </cell>
          <cell r="F68">
            <v>95.570136273634361</v>
          </cell>
        </row>
        <row r="69">
          <cell r="E69">
            <v>0</v>
          </cell>
        </row>
        <row r="70">
          <cell r="E70">
            <v>0</v>
          </cell>
        </row>
        <row r="71">
          <cell r="E71">
            <v>0</v>
          </cell>
        </row>
        <row r="72">
          <cell r="E72">
            <v>0</v>
          </cell>
        </row>
        <row r="73">
          <cell r="E73">
            <v>0</v>
          </cell>
        </row>
        <row r="74">
          <cell r="E74">
            <v>0</v>
          </cell>
        </row>
        <row r="75">
          <cell r="E75">
            <v>0</v>
          </cell>
        </row>
        <row r="76">
          <cell r="E76">
            <v>0</v>
          </cell>
        </row>
        <row r="78">
          <cell r="E78">
            <v>7210</v>
          </cell>
          <cell r="F78">
            <v>5379.99</v>
          </cell>
          <cell r="G78">
            <v>1830.01</v>
          </cell>
        </row>
        <row r="79">
          <cell r="E79">
            <v>0.11314563106796116</v>
          </cell>
          <cell r="F79">
            <v>0.11314519171968722</v>
          </cell>
          <cell r="G79">
            <v>0.11314692269441151</v>
          </cell>
        </row>
        <row r="80">
          <cell r="E80">
            <v>22</v>
          </cell>
          <cell r="F80">
            <v>20</v>
          </cell>
          <cell r="G80">
            <v>2</v>
          </cell>
        </row>
        <row r="81">
          <cell r="E81">
            <v>0</v>
          </cell>
          <cell r="F81">
            <v>0</v>
          </cell>
          <cell r="G81">
            <v>0</v>
          </cell>
        </row>
      </sheetData>
      <sheetData sheetId="7"/>
      <sheetData sheetId="8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_Duomenys"/>
      <sheetName val="2_Priskyrimai"/>
      <sheetName val="3_Skaiciavimai"/>
      <sheetName val="Pradzia"/>
      <sheetName val="Bendras"/>
      <sheetName val="Vanduo"/>
      <sheetName val="Šiluma"/>
      <sheetName val="Kita veikla"/>
      <sheetName val="Bendra"/>
    </sheetNames>
    <sheetDataSet>
      <sheetData sheetId="0"/>
      <sheetData sheetId="1"/>
      <sheetData sheetId="2"/>
      <sheetData sheetId="3"/>
      <sheetData sheetId="4">
        <row r="9">
          <cell r="E9">
            <v>2701.0799999999995</v>
          </cell>
        </row>
      </sheetData>
      <sheetData sheetId="5">
        <row r="8">
          <cell r="G8">
            <v>17217</v>
          </cell>
        </row>
      </sheetData>
      <sheetData sheetId="6">
        <row r="9">
          <cell r="E9">
            <v>596.79999999999995</v>
          </cell>
          <cell r="F9">
            <v>596.79999999999995</v>
          </cell>
          <cell r="G9">
            <v>596.79999999999995</v>
          </cell>
        </row>
        <row r="10">
          <cell r="E10">
            <v>416.06700000000001</v>
          </cell>
          <cell r="H10">
            <v>416.06700000000001</v>
          </cell>
        </row>
        <row r="11">
          <cell r="E11">
            <v>215.577</v>
          </cell>
          <cell r="H11">
            <v>215.577</v>
          </cell>
        </row>
        <row r="12">
          <cell r="E12">
            <v>200.49</v>
          </cell>
          <cell r="H12">
            <v>200.49</v>
          </cell>
        </row>
        <row r="13">
          <cell r="E13">
            <v>172.83299999999994</v>
          </cell>
          <cell r="G13">
            <v>172.83299999999994</v>
          </cell>
          <cell r="I13">
            <v>69.759999999999991</v>
          </cell>
          <cell r="K13">
            <v>69.759999999999991</v>
          </cell>
        </row>
        <row r="14">
          <cell r="E14">
            <v>7.9</v>
          </cell>
          <cell r="G14">
            <v>7.9</v>
          </cell>
        </row>
        <row r="15">
          <cell r="E15">
            <v>0.28959953083109913</v>
          </cell>
          <cell r="G15">
            <v>0.28959953083109913</v>
          </cell>
          <cell r="I15">
            <v>0.14624737945492661</v>
          </cell>
          <cell r="K15">
            <v>0.14624737945492661</v>
          </cell>
        </row>
        <row r="16">
          <cell r="E16">
            <v>477</v>
          </cell>
          <cell r="I16">
            <v>477</v>
          </cell>
          <cell r="J16">
            <v>477</v>
          </cell>
          <cell r="K16">
            <v>477</v>
          </cell>
        </row>
        <row r="17">
          <cell r="E17">
            <v>407.24</v>
          </cell>
          <cell r="I17">
            <v>407.24</v>
          </cell>
          <cell r="K17">
            <v>407.24</v>
          </cell>
        </row>
        <row r="18">
          <cell r="E18">
            <v>0</v>
          </cell>
        </row>
        <row r="19">
          <cell r="E19">
            <v>24534.81</v>
          </cell>
          <cell r="F19">
            <v>18707.79</v>
          </cell>
          <cell r="G19">
            <v>5274.03</v>
          </cell>
          <cell r="H19">
            <v>552.99</v>
          </cell>
          <cell r="I19">
            <v>414.61</v>
          </cell>
          <cell r="J19">
            <v>276.36</v>
          </cell>
          <cell r="K19">
            <v>138.25</v>
          </cell>
          <cell r="L19">
            <v>24949.420000000002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E21">
            <v>7836.01</v>
          </cell>
          <cell r="F21">
            <v>7836.01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7836.01</v>
          </cell>
        </row>
        <row r="22">
          <cell r="E22">
            <v>1066.4000000000001</v>
          </cell>
          <cell r="F22">
            <v>621.69000000000005</v>
          </cell>
          <cell r="G22">
            <v>444.71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1066.4000000000001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E24">
            <v>5916.8700000000008</v>
          </cell>
          <cell r="F24">
            <v>2843.58</v>
          </cell>
          <cell r="G24">
            <v>3073.2900000000004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5916.8700000000008</v>
          </cell>
        </row>
        <row r="25">
          <cell r="E25">
            <v>1581.42</v>
          </cell>
          <cell r="F25">
            <v>1425.25</v>
          </cell>
          <cell r="G25">
            <v>156.17000000000002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1581.42</v>
          </cell>
        </row>
        <row r="26">
          <cell r="E26">
            <v>276.95999999999998</v>
          </cell>
          <cell r="F26">
            <v>221.32</v>
          </cell>
          <cell r="G26">
            <v>55.64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276.95999999999998</v>
          </cell>
        </row>
        <row r="27">
          <cell r="E27">
            <v>8134.11</v>
          </cell>
          <cell r="F27">
            <v>5981.26</v>
          </cell>
          <cell r="G27">
            <v>1599.86</v>
          </cell>
          <cell r="H27">
            <v>552.99</v>
          </cell>
          <cell r="I27">
            <v>414.61</v>
          </cell>
          <cell r="J27">
            <v>276.36</v>
          </cell>
          <cell r="K27">
            <v>138.25</v>
          </cell>
          <cell r="L27">
            <v>8548.7199999999993</v>
          </cell>
        </row>
        <row r="28">
          <cell r="E28">
            <v>7992.65</v>
          </cell>
          <cell r="F28">
            <v>5877.23</v>
          </cell>
          <cell r="G28">
            <v>1572.04</v>
          </cell>
          <cell r="H28">
            <v>543.38</v>
          </cell>
          <cell r="I28">
            <v>407.4</v>
          </cell>
          <cell r="J28">
            <v>271.55</v>
          </cell>
          <cell r="K28">
            <v>135.85</v>
          </cell>
          <cell r="L28">
            <v>8400.0499999999993</v>
          </cell>
        </row>
        <row r="29">
          <cell r="E29">
            <v>115.88</v>
          </cell>
          <cell r="F29">
            <v>85.22</v>
          </cell>
          <cell r="G29">
            <v>22.79</v>
          </cell>
          <cell r="H29">
            <v>7.87</v>
          </cell>
          <cell r="I29">
            <v>5.91</v>
          </cell>
          <cell r="J29">
            <v>3.94</v>
          </cell>
          <cell r="K29">
            <v>1.97</v>
          </cell>
          <cell r="L29">
            <v>121.78999999999999</v>
          </cell>
        </row>
        <row r="30">
          <cell r="E30">
            <v>25.58</v>
          </cell>
          <cell r="F30">
            <v>18.809999999999999</v>
          </cell>
          <cell r="G30">
            <v>5.03</v>
          </cell>
          <cell r="H30">
            <v>1.74</v>
          </cell>
          <cell r="I30">
            <v>1.3</v>
          </cell>
          <cell r="J30">
            <v>0.87</v>
          </cell>
          <cell r="K30">
            <v>0.43</v>
          </cell>
          <cell r="L30">
            <v>26.88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E36">
            <v>2814.5000778315621</v>
          </cell>
          <cell r="F36">
            <v>2766.93</v>
          </cell>
          <cell r="G36">
            <v>0</v>
          </cell>
          <cell r="H36">
            <v>47.570077831562294</v>
          </cell>
          <cell r="I36">
            <v>0.80387946634777452</v>
          </cell>
          <cell r="J36">
            <v>0</v>
          </cell>
          <cell r="K36">
            <v>0.80387946634777452</v>
          </cell>
          <cell r="L36">
            <v>2815.3039572979096</v>
          </cell>
        </row>
        <row r="37">
          <cell r="E37">
            <v>2814.5000778315621</v>
          </cell>
          <cell r="F37">
            <v>2766.93</v>
          </cell>
          <cell r="G37">
            <v>0</v>
          </cell>
          <cell r="H37">
            <v>47.570077831562294</v>
          </cell>
          <cell r="I37">
            <v>0.80387946634777452</v>
          </cell>
          <cell r="J37">
            <v>0</v>
          </cell>
          <cell r="K37">
            <v>0.80387946634777452</v>
          </cell>
          <cell r="L37">
            <v>2815.3039572979096</v>
          </cell>
        </row>
        <row r="38">
          <cell r="E38">
            <v>2766.93</v>
          </cell>
          <cell r="F38">
            <v>2766.93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2766.93</v>
          </cell>
        </row>
        <row r="39">
          <cell r="E39">
            <v>47.570077831562294</v>
          </cell>
          <cell r="F39">
            <v>0</v>
          </cell>
          <cell r="G39">
            <v>0</v>
          </cell>
          <cell r="H39">
            <v>47.570077831562294</v>
          </cell>
          <cell r="I39">
            <v>0.80387946634777452</v>
          </cell>
          <cell r="J39">
            <v>0</v>
          </cell>
          <cell r="K39">
            <v>0.80387946634777452</v>
          </cell>
          <cell r="L39">
            <v>48.373957297910067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E41">
            <v>3649.1216842872759</v>
          </cell>
          <cell r="F41">
            <v>2665.8690067727489</v>
          </cell>
          <cell r="G41">
            <v>610.12437429486226</v>
          </cell>
          <cell r="H41">
            <v>373.12830321966487</v>
          </cell>
          <cell r="I41">
            <v>175.3476239278946</v>
          </cell>
          <cell r="J41">
            <v>105.69200064848476</v>
          </cell>
          <cell r="K41">
            <v>69.655623279409824</v>
          </cell>
          <cell r="L41">
            <v>3824.4693082151707</v>
          </cell>
        </row>
        <row r="42">
          <cell r="E42">
            <v>2776.9</v>
          </cell>
          <cell r="F42">
            <v>2072.4</v>
          </cell>
          <cell r="G42">
            <v>452.83</v>
          </cell>
          <cell r="H42">
            <v>251.67</v>
          </cell>
          <cell r="I42">
            <v>159.09</v>
          </cell>
          <cell r="J42">
            <v>96.17</v>
          </cell>
          <cell r="K42">
            <v>62.92</v>
          </cell>
          <cell r="L42">
            <v>2935.9900000000002</v>
          </cell>
        </row>
        <row r="43">
          <cell r="E43">
            <v>770.87502435392435</v>
          </cell>
          <cell r="F43">
            <v>593.46900677274868</v>
          </cell>
          <cell r="G43">
            <v>157.29437429486222</v>
          </cell>
          <cell r="H43">
            <v>20.111643286313473</v>
          </cell>
          <cell r="I43">
            <v>14.544982229223727</v>
          </cell>
          <cell r="J43">
            <v>9.5220006484847666</v>
          </cell>
          <cell r="K43">
            <v>5.0229815807389597</v>
          </cell>
          <cell r="L43">
            <v>785.42000658314805</v>
          </cell>
        </row>
        <row r="44">
          <cell r="E44">
            <v>101.3466599333514</v>
          </cell>
          <cell r="F44">
            <v>0</v>
          </cell>
          <cell r="G44">
            <v>0</v>
          </cell>
          <cell r="H44">
            <v>101.3466599333514</v>
          </cell>
          <cell r="I44">
            <v>1.712641698670861</v>
          </cell>
          <cell r="J44">
            <v>0</v>
          </cell>
          <cell r="K44">
            <v>1.712641698670861</v>
          </cell>
          <cell r="L44">
            <v>103.05930163202227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E46">
            <v>30998.431762118835</v>
          </cell>
          <cell r="F46">
            <v>24140.589006772749</v>
          </cell>
          <cell r="G46">
            <v>5884.1543742948616</v>
          </cell>
          <cell r="H46">
            <v>973.68838105122722</v>
          </cell>
          <cell r="I46">
            <v>590.76150339424237</v>
          </cell>
          <cell r="J46">
            <v>382.05200064848475</v>
          </cell>
          <cell r="K46">
            <v>208.70950274575762</v>
          </cell>
          <cell r="L46">
            <v>31589.193265513077</v>
          </cell>
        </row>
        <row r="47">
          <cell r="L47">
            <v>0</v>
          </cell>
        </row>
        <row r="48">
          <cell r="E48">
            <v>22096.021762118839</v>
          </cell>
          <cell r="F48">
            <v>15682.88900677275</v>
          </cell>
          <cell r="G48">
            <v>5439.4443742948624</v>
          </cell>
          <cell r="H48">
            <v>973.68838105122722</v>
          </cell>
          <cell r="I48">
            <v>590.76150339424237</v>
          </cell>
          <cell r="J48">
            <v>382.05200064848475</v>
          </cell>
          <cell r="K48">
            <v>208.70950274575762</v>
          </cell>
          <cell r="L48">
            <v>22686.783265513081</v>
          </cell>
        </row>
        <row r="49">
          <cell r="E49">
            <v>8902.41</v>
          </cell>
          <cell r="F49">
            <v>8457.7000000000007</v>
          </cell>
          <cell r="G49">
            <v>444.71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8902.41</v>
          </cell>
        </row>
        <row r="51">
          <cell r="E51">
            <v>23777.785225710657</v>
          </cell>
          <cell r="H51">
            <v>582.49380000000008</v>
          </cell>
          <cell r="I51">
            <v>5122.320531984411</v>
          </cell>
          <cell r="J51">
            <v>4599.0022976083219</v>
          </cell>
          <cell r="K51">
            <v>523.31823437609034</v>
          </cell>
          <cell r="L51">
            <v>28900.10575769507</v>
          </cell>
        </row>
        <row r="52">
          <cell r="E52">
            <v>10241.030000000001</v>
          </cell>
          <cell r="I52">
            <v>0</v>
          </cell>
          <cell r="L52">
            <v>10241.030000000001</v>
          </cell>
        </row>
        <row r="53">
          <cell r="E53">
            <v>13497.76</v>
          </cell>
          <cell r="I53">
            <v>0</v>
          </cell>
          <cell r="L53">
            <v>13497.76</v>
          </cell>
        </row>
        <row r="54">
          <cell r="I54">
            <v>4582.8999999999996</v>
          </cell>
          <cell r="J54">
            <v>4582.8999999999996</v>
          </cell>
          <cell r="L54">
            <v>4582.8999999999996</v>
          </cell>
        </row>
        <row r="55">
          <cell r="I55">
            <v>8.56</v>
          </cell>
          <cell r="J55">
            <v>8.56</v>
          </cell>
          <cell r="L55">
            <v>8.56</v>
          </cell>
        </row>
        <row r="56">
          <cell r="H56">
            <v>301.80780000000004</v>
          </cell>
          <cell r="I56">
            <v>0</v>
          </cell>
          <cell r="L56">
            <v>0</v>
          </cell>
        </row>
        <row r="57">
          <cell r="H57">
            <v>280.68600000000004</v>
          </cell>
          <cell r="I57">
            <v>0</v>
          </cell>
          <cell r="L57">
            <v>0</v>
          </cell>
        </row>
        <row r="58">
          <cell r="I58">
            <v>517.27</v>
          </cell>
          <cell r="K58">
            <v>517.27</v>
          </cell>
          <cell r="L58">
            <v>517.27</v>
          </cell>
        </row>
        <row r="59">
          <cell r="I59">
            <v>5.19</v>
          </cell>
          <cell r="K59">
            <v>5.19</v>
          </cell>
          <cell r="L59">
            <v>5.19</v>
          </cell>
        </row>
        <row r="60">
          <cell r="E60">
            <v>38.995225710657031</v>
          </cell>
          <cell r="I60">
            <v>8.4005319844121455</v>
          </cell>
          <cell r="J60">
            <v>7.5422976083217943</v>
          </cell>
          <cell r="K60">
            <v>0.85823437609035125</v>
          </cell>
          <cell r="L60">
            <v>47.395757695069179</v>
          </cell>
        </row>
        <row r="62">
          <cell r="E62">
            <v>-7220.6465364081778</v>
          </cell>
          <cell r="I62">
            <v>4531.559028590169</v>
          </cell>
          <cell r="J62">
            <v>4216.950296959837</v>
          </cell>
          <cell r="K62">
            <v>314.60873163033273</v>
          </cell>
          <cell r="L62">
            <v>-2689.087507818007</v>
          </cell>
        </row>
        <row r="63">
          <cell r="E63">
            <v>7.4503461611035808</v>
          </cell>
        </row>
        <row r="64">
          <cell r="E64">
            <v>5.7148933286491497</v>
          </cell>
          <cell r="H64">
            <v>0.14000000000000001</v>
          </cell>
        </row>
        <row r="65">
          <cell r="L65">
            <v>0</v>
          </cell>
        </row>
        <row r="66">
          <cell r="E66">
            <v>56.65</v>
          </cell>
          <cell r="F66">
            <v>56.65</v>
          </cell>
        </row>
        <row r="67">
          <cell r="E67">
            <v>138.32321270962049</v>
          </cell>
          <cell r="F67">
            <v>138.32321270962049</v>
          </cell>
        </row>
        <row r="68">
          <cell r="E68">
            <v>94.92</v>
          </cell>
          <cell r="F68">
            <v>94.92</v>
          </cell>
        </row>
        <row r="69">
          <cell r="E69">
            <v>0</v>
          </cell>
        </row>
        <row r="70">
          <cell r="E70">
            <v>0</v>
          </cell>
        </row>
        <row r="71">
          <cell r="E71">
            <v>0</v>
          </cell>
        </row>
        <row r="72">
          <cell r="E72">
            <v>0</v>
          </cell>
        </row>
        <row r="73">
          <cell r="E73">
            <v>0</v>
          </cell>
        </row>
        <row r="74">
          <cell r="E74">
            <v>0</v>
          </cell>
        </row>
        <row r="75">
          <cell r="E75">
            <v>0</v>
          </cell>
        </row>
        <row r="76">
          <cell r="E76">
            <v>0</v>
          </cell>
        </row>
        <row r="78">
          <cell r="E78">
            <v>9830</v>
          </cell>
          <cell r="F78">
            <v>5730.7</v>
          </cell>
          <cell r="G78">
            <v>4099.3</v>
          </cell>
        </row>
        <row r="79">
          <cell r="E79">
            <v>0.10848423194303154</v>
          </cell>
          <cell r="F79">
            <v>0.10848412933847525</v>
          </cell>
          <cell r="G79">
            <v>0.10848437538116262</v>
          </cell>
        </row>
        <row r="80">
          <cell r="E80">
            <v>23</v>
          </cell>
          <cell r="F80">
            <v>17</v>
          </cell>
          <cell r="G80">
            <v>6</v>
          </cell>
        </row>
        <row r="81">
          <cell r="E81">
            <v>0</v>
          </cell>
          <cell r="F81">
            <v>0</v>
          </cell>
          <cell r="G81">
            <v>0</v>
          </cell>
        </row>
      </sheetData>
      <sheetData sheetId="7"/>
      <sheetData sheetId="8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_Duomenys"/>
      <sheetName val="2_Priskyrimai"/>
      <sheetName val="3_Skaiciavimai"/>
      <sheetName val="Pradzia"/>
      <sheetName val="Bendras"/>
      <sheetName val="Vanduo"/>
      <sheetName val="Šiluma"/>
      <sheetName val="Kita veikla"/>
      <sheetName val="Bendra"/>
    </sheetNames>
    <sheetDataSet>
      <sheetData sheetId="0"/>
      <sheetData sheetId="1"/>
      <sheetData sheetId="2"/>
      <sheetData sheetId="3"/>
      <sheetData sheetId="4">
        <row r="9">
          <cell r="E9">
            <v>3051.5499999999997</v>
          </cell>
        </row>
      </sheetData>
      <sheetData sheetId="5">
        <row r="8">
          <cell r="G8">
            <v>14818</v>
          </cell>
        </row>
      </sheetData>
      <sheetData sheetId="6">
        <row r="9">
          <cell r="E9">
            <v>863.11599999999999</v>
          </cell>
          <cell r="F9">
            <v>863.11599999999999</v>
          </cell>
          <cell r="G9">
            <v>863.11599999999999</v>
          </cell>
        </row>
        <row r="10">
          <cell r="E10">
            <v>666.05050000000006</v>
          </cell>
          <cell r="H10">
            <v>666.05050000000006</v>
          </cell>
        </row>
        <row r="11">
          <cell r="E11">
            <v>303.29849999999999</v>
          </cell>
          <cell r="H11">
            <v>303.29849999999999</v>
          </cell>
        </row>
        <row r="12">
          <cell r="E12">
            <v>362.75200000000001</v>
          </cell>
          <cell r="H12">
            <v>362.75200000000001</v>
          </cell>
        </row>
        <row r="13">
          <cell r="E13">
            <v>179.36549999999994</v>
          </cell>
          <cell r="G13">
            <v>179.36549999999994</v>
          </cell>
          <cell r="I13">
            <v>79.269999999999982</v>
          </cell>
          <cell r="K13">
            <v>79.269999999999982</v>
          </cell>
        </row>
        <row r="14">
          <cell r="E14">
            <v>17.7</v>
          </cell>
          <cell r="G14">
            <v>17.7</v>
          </cell>
        </row>
        <row r="15">
          <cell r="E15">
            <v>0.20781158036694944</v>
          </cell>
          <cell r="G15">
            <v>0.20781158036694944</v>
          </cell>
          <cell r="I15">
            <v>0.16865957446808508</v>
          </cell>
          <cell r="K15">
            <v>0.16865957446808508</v>
          </cell>
        </row>
        <row r="16">
          <cell r="E16">
            <v>470</v>
          </cell>
          <cell r="I16">
            <v>470</v>
          </cell>
          <cell r="J16">
            <v>470</v>
          </cell>
          <cell r="K16">
            <v>470</v>
          </cell>
        </row>
        <row r="17">
          <cell r="E17">
            <v>390.73</v>
          </cell>
          <cell r="I17">
            <v>390.73</v>
          </cell>
          <cell r="K17">
            <v>390.73</v>
          </cell>
        </row>
        <row r="18">
          <cell r="E18">
            <v>0</v>
          </cell>
        </row>
        <row r="19">
          <cell r="E19">
            <v>30165.399999999998</v>
          </cell>
          <cell r="F19">
            <v>24161.329999999998</v>
          </cell>
          <cell r="G19">
            <v>5486</v>
          </cell>
          <cell r="H19">
            <v>518.06999999999994</v>
          </cell>
          <cell r="I19">
            <v>412.3599999999999</v>
          </cell>
          <cell r="J19">
            <v>282.81999999999994</v>
          </cell>
          <cell r="K19">
            <v>129.54</v>
          </cell>
          <cell r="L19">
            <v>30577.759999999998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E21">
            <v>11259.04</v>
          </cell>
          <cell r="F21">
            <v>11259.04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11259.04</v>
          </cell>
        </row>
        <row r="22">
          <cell r="E22">
            <v>1306.97</v>
          </cell>
          <cell r="F22">
            <v>874.97</v>
          </cell>
          <cell r="G22">
            <v>432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1306.97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E24">
            <v>5916.8700000000008</v>
          </cell>
          <cell r="F24">
            <v>2843.58</v>
          </cell>
          <cell r="G24">
            <v>3073.2900000000004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5916.8700000000008</v>
          </cell>
        </row>
        <row r="25">
          <cell r="E25">
            <v>1915.31</v>
          </cell>
          <cell r="F25">
            <v>1724.26</v>
          </cell>
          <cell r="G25">
            <v>191.05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1915.31</v>
          </cell>
        </row>
        <row r="26">
          <cell r="E26">
            <v>264.35000000000002</v>
          </cell>
          <cell r="F26">
            <v>166.08</v>
          </cell>
          <cell r="G26">
            <v>98.27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264.35000000000002</v>
          </cell>
        </row>
        <row r="27">
          <cell r="E27">
            <v>9767.2099999999991</v>
          </cell>
          <cell r="F27">
            <v>7459.48</v>
          </cell>
          <cell r="G27">
            <v>1789.66</v>
          </cell>
          <cell r="H27">
            <v>518.06999999999994</v>
          </cell>
          <cell r="I27">
            <v>412.3599999999999</v>
          </cell>
          <cell r="J27">
            <v>282.81999999999994</v>
          </cell>
          <cell r="K27">
            <v>129.54</v>
          </cell>
          <cell r="L27">
            <v>10179.57</v>
          </cell>
        </row>
        <row r="28">
          <cell r="E28">
            <v>9597.35</v>
          </cell>
          <cell r="F28">
            <v>7329.73</v>
          </cell>
          <cell r="G28">
            <v>1758.53</v>
          </cell>
          <cell r="H28">
            <v>509.09</v>
          </cell>
          <cell r="I28">
            <v>405.17999999999995</v>
          </cell>
          <cell r="J28">
            <v>277.89999999999998</v>
          </cell>
          <cell r="K28">
            <v>127.28</v>
          </cell>
          <cell r="L28">
            <v>10002.530000000001</v>
          </cell>
        </row>
        <row r="29">
          <cell r="E29">
            <v>139.15000000000003</v>
          </cell>
          <cell r="F29">
            <v>106.29</v>
          </cell>
          <cell r="G29">
            <v>25.5</v>
          </cell>
          <cell r="H29">
            <v>7.36</v>
          </cell>
          <cell r="I29">
            <v>5.8800000000000008</v>
          </cell>
          <cell r="J29">
            <v>4.03</v>
          </cell>
          <cell r="K29">
            <v>1.85</v>
          </cell>
          <cell r="L29">
            <v>145.03000000000003</v>
          </cell>
        </row>
        <row r="30">
          <cell r="E30">
            <v>30.71</v>
          </cell>
          <cell r="F30">
            <v>23.46</v>
          </cell>
          <cell r="G30">
            <v>5.63</v>
          </cell>
          <cell r="H30">
            <v>1.62</v>
          </cell>
          <cell r="I30">
            <v>1.3</v>
          </cell>
          <cell r="J30">
            <v>0.89</v>
          </cell>
          <cell r="K30">
            <v>0.41</v>
          </cell>
          <cell r="L30">
            <v>32.01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E36">
            <v>5882.7073437303616</v>
          </cell>
          <cell r="F36">
            <v>5834.41</v>
          </cell>
          <cell r="G36">
            <v>0</v>
          </cell>
          <cell r="H36">
            <v>48.297343730362137</v>
          </cell>
          <cell r="I36">
            <v>0.66022305889038846</v>
          </cell>
          <cell r="J36">
            <v>0</v>
          </cell>
          <cell r="K36">
            <v>0.66022305889038846</v>
          </cell>
          <cell r="L36">
            <v>5883.3675667892521</v>
          </cell>
        </row>
        <row r="37">
          <cell r="E37">
            <v>5882.7073437303616</v>
          </cell>
          <cell r="F37">
            <v>5834.41</v>
          </cell>
          <cell r="G37">
            <v>0</v>
          </cell>
          <cell r="H37">
            <v>48.297343730362137</v>
          </cell>
          <cell r="I37">
            <v>0.66022305889038846</v>
          </cell>
          <cell r="J37">
            <v>0</v>
          </cell>
          <cell r="K37">
            <v>0.66022305889038846</v>
          </cell>
          <cell r="L37">
            <v>5883.3675667892521</v>
          </cell>
        </row>
        <row r="38">
          <cell r="E38">
            <v>2834.41</v>
          </cell>
          <cell r="F38">
            <v>2834.41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2834.41</v>
          </cell>
        </row>
        <row r="39">
          <cell r="E39">
            <v>3048.2973437303622</v>
          </cell>
          <cell r="F39">
            <v>3000</v>
          </cell>
          <cell r="G39">
            <v>0</v>
          </cell>
          <cell r="H39">
            <v>48.297343730362137</v>
          </cell>
          <cell r="I39">
            <v>0.66022305889038846</v>
          </cell>
          <cell r="J39">
            <v>0</v>
          </cell>
          <cell r="K39">
            <v>0.66022305889038846</v>
          </cell>
          <cell r="L39">
            <v>3048.9575667892527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E41">
            <v>4081.8329376067668</v>
          </cell>
          <cell r="F41">
            <v>3060.3531917874511</v>
          </cell>
          <cell r="G41">
            <v>670.07108242989761</v>
          </cell>
          <cell r="H41">
            <v>351.40866338941782</v>
          </cell>
          <cell r="I41">
            <v>166.32042478308014</v>
          </cell>
          <cell r="J41">
            <v>103.69048394692373</v>
          </cell>
          <cell r="K41">
            <v>62.629940836156422</v>
          </cell>
          <cell r="L41">
            <v>4248.1533623898467</v>
          </cell>
        </row>
        <row r="42">
          <cell r="E42">
            <v>2939.7</v>
          </cell>
          <cell r="F42">
            <v>2226.6999999999998</v>
          </cell>
          <cell r="G42">
            <v>488.59</v>
          </cell>
          <cell r="H42">
            <v>224.41</v>
          </cell>
          <cell r="I42">
            <v>149.22999999999999</v>
          </cell>
          <cell r="J42">
            <v>93.13</v>
          </cell>
          <cell r="K42">
            <v>56.1</v>
          </cell>
          <cell r="L42">
            <v>3088.93</v>
          </cell>
        </row>
        <row r="43">
          <cell r="E43">
            <v>1035.4265089192183</v>
          </cell>
          <cell r="F43">
            <v>833.65319178745119</v>
          </cell>
          <cell r="G43">
            <v>181.48108242989758</v>
          </cell>
          <cell r="H43">
            <v>20.292234701869674</v>
          </cell>
          <cell r="I43">
            <v>15.631751503972394</v>
          </cell>
          <cell r="J43">
            <v>10.560483946923737</v>
          </cell>
          <cell r="K43">
            <v>5.0712675570486567</v>
          </cell>
          <cell r="L43">
            <v>1051.0582604231906</v>
          </cell>
        </row>
        <row r="44">
          <cell r="E44">
            <v>106.70642868754815</v>
          </cell>
          <cell r="F44">
            <v>0</v>
          </cell>
          <cell r="G44">
            <v>0</v>
          </cell>
          <cell r="H44">
            <v>106.70642868754815</v>
          </cell>
          <cell r="I44">
            <v>1.4586732791077641</v>
          </cell>
          <cell r="J44">
            <v>0</v>
          </cell>
          <cell r="K44">
            <v>1.4586732791077641</v>
          </cell>
          <cell r="L44">
            <v>108.16510196665593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E46">
            <v>40129.94028133712</v>
          </cell>
          <cell r="F46">
            <v>33056.093191787448</v>
          </cell>
          <cell r="G46">
            <v>6156.0710824298976</v>
          </cell>
          <cell r="H46">
            <v>917.77600711977993</v>
          </cell>
          <cell r="I46">
            <v>579.34064784197039</v>
          </cell>
          <cell r="J46">
            <v>386.51048394692367</v>
          </cell>
          <cell r="K46">
            <v>192.83016389504678</v>
          </cell>
          <cell r="L46">
            <v>40709.280929179091</v>
          </cell>
        </row>
        <row r="47">
          <cell r="L47">
            <v>0</v>
          </cell>
        </row>
        <row r="48">
          <cell r="E48">
            <v>27563.930281337129</v>
          </cell>
          <cell r="F48">
            <v>20922.083191787449</v>
          </cell>
          <cell r="G48">
            <v>5724.0710824298985</v>
          </cell>
          <cell r="H48">
            <v>917.77600711977993</v>
          </cell>
          <cell r="I48">
            <v>579.34064784197039</v>
          </cell>
          <cell r="J48">
            <v>386.51048394692367</v>
          </cell>
          <cell r="K48">
            <v>192.83016389504678</v>
          </cell>
          <cell r="L48">
            <v>28143.2709291791</v>
          </cell>
        </row>
        <row r="49">
          <cell r="E49">
            <v>12566.01</v>
          </cell>
          <cell r="F49">
            <v>12134.01</v>
          </cell>
          <cell r="G49">
            <v>432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12566.01</v>
          </cell>
        </row>
        <row r="51">
          <cell r="E51">
            <v>40676.150125516338</v>
          </cell>
          <cell r="H51">
            <v>932.47070000000008</v>
          </cell>
          <cell r="I51">
            <v>5185.0802443639286</v>
          </cell>
          <cell r="J51">
            <v>4660.9969511148456</v>
          </cell>
          <cell r="K51">
            <v>524.08329324908368</v>
          </cell>
          <cell r="L51">
            <v>45861.230369880264</v>
          </cell>
        </row>
        <row r="52">
          <cell r="E52">
            <v>16280.58</v>
          </cell>
          <cell r="I52">
            <v>0</v>
          </cell>
          <cell r="L52">
            <v>16280.58</v>
          </cell>
        </row>
        <row r="53">
          <cell r="E53">
            <v>24269.58</v>
          </cell>
          <cell r="I53">
            <v>0</v>
          </cell>
          <cell r="L53">
            <v>24269.58</v>
          </cell>
        </row>
        <row r="54">
          <cell r="I54">
            <v>4444.03</v>
          </cell>
          <cell r="J54">
            <v>4444.03</v>
          </cell>
          <cell r="L54">
            <v>4444.03</v>
          </cell>
        </row>
        <row r="55">
          <cell r="I55">
            <v>202.53</v>
          </cell>
          <cell r="J55">
            <v>202.53</v>
          </cell>
          <cell r="L55">
            <v>202.53</v>
          </cell>
        </row>
        <row r="56">
          <cell r="H56">
            <v>424.61790000000002</v>
          </cell>
          <cell r="I56">
            <v>0</v>
          </cell>
          <cell r="L56">
            <v>0</v>
          </cell>
        </row>
        <row r="57">
          <cell r="H57">
            <v>507.85280000000006</v>
          </cell>
          <cell r="I57">
            <v>0</v>
          </cell>
          <cell r="L57">
            <v>0</v>
          </cell>
        </row>
        <row r="58">
          <cell r="I58">
            <v>517.27</v>
          </cell>
          <cell r="K58">
            <v>517.27</v>
          </cell>
          <cell r="L58">
            <v>517.27</v>
          </cell>
        </row>
        <row r="59">
          <cell r="I59">
            <v>5.19</v>
          </cell>
          <cell r="K59">
            <v>5.19</v>
          </cell>
          <cell r="L59">
            <v>5.19</v>
          </cell>
        </row>
        <row r="60">
          <cell r="E60">
            <v>125.99012551633297</v>
          </cell>
          <cell r="I60">
            <v>16.060244363929399</v>
          </cell>
          <cell r="J60">
            <v>14.436951114845714</v>
          </cell>
          <cell r="K60">
            <v>1.6232932490836862</v>
          </cell>
          <cell r="L60">
            <v>142.05036988026237</v>
          </cell>
        </row>
        <row r="62">
          <cell r="E62">
            <v>546.20984417921863</v>
          </cell>
          <cell r="I62">
            <v>4605.7395965219584</v>
          </cell>
          <cell r="J62">
            <v>4274.4864671679215</v>
          </cell>
          <cell r="K62">
            <v>331.2531293540369</v>
          </cell>
          <cell r="L62">
            <v>5151.9494407011734</v>
          </cell>
        </row>
        <row r="63">
          <cell r="E63">
            <v>6.0250597036316496</v>
          </cell>
        </row>
        <row r="64">
          <cell r="E64">
            <v>6.1070669754795377</v>
          </cell>
          <cell r="H64">
            <v>0.14000000000000001</v>
          </cell>
        </row>
        <row r="65">
          <cell r="L65">
            <v>1.4551915228366852E-11</v>
          </cell>
        </row>
        <row r="66">
          <cell r="E66">
            <v>81.25800000000001</v>
          </cell>
          <cell r="F66">
            <v>81.25800000000001</v>
          </cell>
        </row>
        <row r="67">
          <cell r="E67">
            <v>138.55915725220902</v>
          </cell>
          <cell r="F67">
            <v>138.55915725220902</v>
          </cell>
        </row>
        <row r="68">
          <cell r="E68">
            <v>94.144935327348833</v>
          </cell>
          <cell r="F68">
            <v>94.144935327348833</v>
          </cell>
        </row>
        <row r="69">
          <cell r="E69">
            <v>0</v>
          </cell>
        </row>
        <row r="70">
          <cell r="E70">
            <v>0</v>
          </cell>
        </row>
        <row r="71">
          <cell r="E71">
            <v>0</v>
          </cell>
        </row>
        <row r="72">
          <cell r="E72">
            <v>0</v>
          </cell>
        </row>
        <row r="73">
          <cell r="E73">
            <v>0</v>
          </cell>
        </row>
        <row r="74">
          <cell r="E74">
            <v>0</v>
          </cell>
        </row>
        <row r="75">
          <cell r="E75">
            <v>0</v>
          </cell>
        </row>
        <row r="76">
          <cell r="E76">
            <v>0</v>
          </cell>
        </row>
        <row r="78">
          <cell r="E78">
            <v>12490</v>
          </cell>
          <cell r="F78">
            <v>8361.630000000001</v>
          </cell>
          <cell r="G78">
            <v>4128.37</v>
          </cell>
        </row>
        <row r="79">
          <cell r="E79">
            <v>0.10464131305044036</v>
          </cell>
          <cell r="F79">
            <v>0.10464108074621813</v>
          </cell>
          <cell r="G79">
            <v>0.10464178356106647</v>
          </cell>
        </row>
        <row r="80">
          <cell r="E80">
            <v>14</v>
          </cell>
          <cell r="F80">
            <v>9</v>
          </cell>
          <cell r="G80">
            <v>5</v>
          </cell>
        </row>
        <row r="81">
          <cell r="E81">
            <v>0</v>
          </cell>
          <cell r="F81">
            <v>0</v>
          </cell>
          <cell r="G81">
            <v>0</v>
          </cell>
        </row>
      </sheetData>
      <sheetData sheetId="7"/>
      <sheetData sheetId="8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_Duomenys"/>
      <sheetName val="2_Priskyrimai"/>
      <sheetName val="3_Skaiciavimai"/>
      <sheetName val="Pradzia"/>
      <sheetName val="Bendras"/>
      <sheetName val="Vanduo"/>
      <sheetName val="Šiluma"/>
      <sheetName val="Kita veikla"/>
      <sheetName val="Bendra"/>
    </sheetNames>
    <sheetDataSet>
      <sheetData sheetId="0"/>
      <sheetData sheetId="1"/>
      <sheetData sheetId="2"/>
      <sheetData sheetId="3"/>
      <sheetData sheetId="4">
        <row r="9">
          <cell r="E9">
            <v>2001.87</v>
          </cell>
        </row>
      </sheetData>
      <sheetData sheetId="5">
        <row r="8">
          <cell r="G8">
            <v>14611</v>
          </cell>
        </row>
      </sheetData>
      <sheetData sheetId="6">
        <row r="9">
          <cell r="E9">
            <v>1026.6309999999999</v>
          </cell>
          <cell r="F9">
            <v>1026.6309999999999</v>
          </cell>
          <cell r="G9">
            <v>1026.6309999999999</v>
          </cell>
        </row>
        <row r="10">
          <cell r="E10">
            <v>868.8610000000001</v>
          </cell>
          <cell r="H10">
            <v>868.8610000000001</v>
          </cell>
        </row>
        <row r="11">
          <cell r="E11">
            <v>389.63600000000002</v>
          </cell>
          <cell r="H11">
            <v>389.63600000000002</v>
          </cell>
        </row>
        <row r="12">
          <cell r="E12">
            <v>479.22500000000002</v>
          </cell>
          <cell r="H12">
            <v>479.22500000000002</v>
          </cell>
        </row>
        <row r="13">
          <cell r="E13">
            <v>124.96999999999976</v>
          </cell>
          <cell r="G13">
            <v>124.96999999999976</v>
          </cell>
          <cell r="I13">
            <v>117.19</v>
          </cell>
          <cell r="K13">
            <v>117.19</v>
          </cell>
        </row>
        <row r="14">
          <cell r="E14">
            <v>32.799999999999997</v>
          </cell>
          <cell r="G14">
            <v>32.799999999999997</v>
          </cell>
        </row>
        <row r="15">
          <cell r="E15">
            <v>0.12172825484521681</v>
          </cell>
          <cell r="G15">
            <v>0.12172825484521681</v>
          </cell>
          <cell r="I15">
            <v>0.20964221824686941</v>
          </cell>
          <cell r="K15">
            <v>0.20964221824686941</v>
          </cell>
        </row>
        <row r="16">
          <cell r="E16">
            <v>559</v>
          </cell>
          <cell r="I16">
            <v>559</v>
          </cell>
          <cell r="J16">
            <v>559</v>
          </cell>
          <cell r="K16">
            <v>559</v>
          </cell>
        </row>
        <row r="17">
          <cell r="E17">
            <v>441.81</v>
          </cell>
          <cell r="I17">
            <v>441.81</v>
          </cell>
          <cell r="K17">
            <v>441.81</v>
          </cell>
        </row>
        <row r="18">
          <cell r="E18">
            <v>0</v>
          </cell>
        </row>
        <row r="19">
          <cell r="E19">
            <v>38367.130000000005</v>
          </cell>
          <cell r="F19">
            <v>30625.11</v>
          </cell>
          <cell r="G19">
            <v>7349.77</v>
          </cell>
          <cell r="H19">
            <v>392.25</v>
          </cell>
          <cell r="I19">
            <v>390.8</v>
          </cell>
          <cell r="J19">
            <v>292.68</v>
          </cell>
          <cell r="K19">
            <v>98.12</v>
          </cell>
          <cell r="L19">
            <v>38757.930000000008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E21">
            <v>13152.94</v>
          </cell>
          <cell r="F21">
            <v>13152.94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13152.94</v>
          </cell>
        </row>
        <row r="22">
          <cell r="E22">
            <v>1664.54</v>
          </cell>
          <cell r="F22">
            <v>1239.17</v>
          </cell>
          <cell r="G22">
            <v>425.37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1664.54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E24">
            <v>5923.8999999999987</v>
          </cell>
          <cell r="F24">
            <v>2843.579999999999</v>
          </cell>
          <cell r="G24">
            <v>3080.3199999999997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5923.8999999999987</v>
          </cell>
        </row>
        <row r="25">
          <cell r="E25">
            <v>1687.3500000000001</v>
          </cell>
          <cell r="F25">
            <v>1522.93</v>
          </cell>
          <cell r="G25">
            <v>164.42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1687.3500000000001</v>
          </cell>
        </row>
        <row r="26">
          <cell r="E26">
            <v>259.3</v>
          </cell>
          <cell r="F26">
            <v>203.82</v>
          </cell>
          <cell r="G26">
            <v>55.48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259.3</v>
          </cell>
        </row>
        <row r="27">
          <cell r="E27">
            <v>14388.4</v>
          </cell>
          <cell r="F27">
            <v>11389.49</v>
          </cell>
          <cell r="G27">
            <v>2606.66</v>
          </cell>
          <cell r="H27">
            <v>392.25</v>
          </cell>
          <cell r="I27">
            <v>390.8</v>
          </cell>
          <cell r="J27">
            <v>292.68</v>
          </cell>
          <cell r="K27">
            <v>98.12</v>
          </cell>
          <cell r="L27">
            <v>14779.199999999999</v>
          </cell>
        </row>
        <row r="28">
          <cell r="E28">
            <v>14138.33</v>
          </cell>
          <cell r="F28">
            <v>11191.39</v>
          </cell>
          <cell r="G28">
            <v>2561.3200000000002</v>
          </cell>
          <cell r="H28">
            <v>385.62</v>
          </cell>
          <cell r="I28">
            <v>384</v>
          </cell>
          <cell r="J28">
            <v>287.58999999999997</v>
          </cell>
          <cell r="K28">
            <v>96.41</v>
          </cell>
          <cell r="L28">
            <v>14522.33</v>
          </cell>
        </row>
        <row r="29">
          <cell r="E29">
            <v>205.00000000000003</v>
          </cell>
          <cell r="F29">
            <v>162.28</v>
          </cell>
          <cell r="G29">
            <v>37.14</v>
          </cell>
          <cell r="H29">
            <v>5.58</v>
          </cell>
          <cell r="I29">
            <v>5.57</v>
          </cell>
          <cell r="J29">
            <v>4.17</v>
          </cell>
          <cell r="K29">
            <v>1.4</v>
          </cell>
          <cell r="L29">
            <v>210.57000000000002</v>
          </cell>
        </row>
        <row r="30">
          <cell r="E30">
            <v>45.069999999999993</v>
          </cell>
          <cell r="F30">
            <v>35.82</v>
          </cell>
          <cell r="G30">
            <v>8.1999999999999993</v>
          </cell>
          <cell r="H30">
            <v>1.05</v>
          </cell>
          <cell r="I30">
            <v>1.23</v>
          </cell>
          <cell r="J30">
            <v>0.92</v>
          </cell>
          <cell r="K30">
            <v>0.31</v>
          </cell>
          <cell r="L30">
            <v>46.29999999999999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E32">
            <v>1550</v>
          </cell>
          <cell r="F32">
            <v>477</v>
          </cell>
          <cell r="G32">
            <v>1073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1550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E36">
            <v>2866.1651215303041</v>
          </cell>
          <cell r="F36">
            <v>2810.37</v>
          </cell>
          <cell r="G36">
            <v>0</v>
          </cell>
          <cell r="H36">
            <v>55.795121530304179</v>
          </cell>
          <cell r="I36">
            <v>0.56831807576023741</v>
          </cell>
          <cell r="J36">
            <v>0</v>
          </cell>
          <cell r="K36">
            <v>0.56831807576023741</v>
          </cell>
          <cell r="L36">
            <v>2866.7334396060642</v>
          </cell>
        </row>
        <row r="37">
          <cell r="E37">
            <v>2866.1651215303041</v>
          </cell>
          <cell r="F37">
            <v>2810.37</v>
          </cell>
          <cell r="G37">
            <v>0</v>
          </cell>
          <cell r="H37">
            <v>55.795121530304179</v>
          </cell>
          <cell r="I37">
            <v>0.56831807576023741</v>
          </cell>
          <cell r="J37">
            <v>0</v>
          </cell>
          <cell r="K37">
            <v>0.56831807576023741</v>
          </cell>
          <cell r="L37">
            <v>2866.7334396060642</v>
          </cell>
        </row>
        <row r="38">
          <cell r="E38">
            <v>2720.37</v>
          </cell>
          <cell r="F38">
            <v>2720.37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2720.37</v>
          </cell>
        </row>
        <row r="39">
          <cell r="E39">
            <v>145.79512153030419</v>
          </cell>
          <cell r="F39">
            <v>90</v>
          </cell>
          <cell r="G39">
            <v>0</v>
          </cell>
          <cell r="H39">
            <v>55.795121530304179</v>
          </cell>
          <cell r="I39">
            <v>0.56831807576023741</v>
          </cell>
          <cell r="J39">
            <v>0</v>
          </cell>
          <cell r="K39">
            <v>0.56831807576023741</v>
          </cell>
          <cell r="L39">
            <v>146.36343960606442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E41">
            <v>7537.5584052611484</v>
          </cell>
          <cell r="F41">
            <v>5457.6461718928695</v>
          </cell>
          <cell r="G41">
            <v>1140.0211155353581</v>
          </cell>
          <cell r="H41">
            <v>939.8911178329206</v>
          </cell>
          <cell r="I41">
            <v>180.39670537191753</v>
          </cell>
          <cell r="J41">
            <v>125.02361394912884</v>
          </cell>
          <cell r="K41">
            <v>55.373091422788654</v>
          </cell>
          <cell r="L41">
            <v>7717.9551106330664</v>
          </cell>
        </row>
        <row r="42">
          <cell r="E42">
            <v>3222.29</v>
          </cell>
          <cell r="F42">
            <v>2601.7399999999998</v>
          </cell>
          <cell r="G42">
            <v>467.69</v>
          </cell>
          <cell r="H42">
            <v>152.86000000000001</v>
          </cell>
          <cell r="I42">
            <v>135.08000000000001</v>
          </cell>
          <cell r="J42">
            <v>96.87</v>
          </cell>
          <cell r="K42">
            <v>38.21</v>
          </cell>
          <cell r="L42">
            <v>3357.37</v>
          </cell>
        </row>
        <row r="43">
          <cell r="E43">
            <v>3566.387042695228</v>
          </cell>
          <cell r="F43">
            <v>2855.9061718928692</v>
          </cell>
          <cell r="G43">
            <v>672.33111553535809</v>
          </cell>
          <cell r="H43">
            <v>38.149755267000771</v>
          </cell>
          <cell r="I43">
            <v>37.68874788615399</v>
          </cell>
          <cell r="J43">
            <v>28.153613949128836</v>
          </cell>
          <cell r="K43">
            <v>9.5351339370251509</v>
          </cell>
          <cell r="L43">
            <v>3604.0757905813821</v>
          </cell>
        </row>
        <row r="44">
          <cell r="E44">
            <v>748.88136256591974</v>
          </cell>
          <cell r="F44">
            <v>0</v>
          </cell>
          <cell r="G44">
            <v>0</v>
          </cell>
          <cell r="H44">
            <v>748.88136256591974</v>
          </cell>
          <cell r="I44">
            <v>7.6279574857635035</v>
          </cell>
          <cell r="J44">
            <v>0</v>
          </cell>
          <cell r="K44">
            <v>7.6279574857635035</v>
          </cell>
          <cell r="L44">
            <v>756.50932005168329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E46">
            <v>48770.853526791456</v>
          </cell>
          <cell r="F46">
            <v>38893.126171892873</v>
          </cell>
          <cell r="G46">
            <v>8489.7911155353577</v>
          </cell>
          <cell r="H46">
            <v>1387.9362393632248</v>
          </cell>
          <cell r="I46">
            <v>571.76502344767778</v>
          </cell>
          <cell r="J46">
            <v>417.70361394912885</v>
          </cell>
          <cell r="K46">
            <v>154.0614094985489</v>
          </cell>
          <cell r="L46">
            <v>49342.618550239131</v>
          </cell>
        </row>
        <row r="47">
          <cell r="L47">
            <v>0</v>
          </cell>
        </row>
        <row r="48">
          <cell r="E48">
            <v>33953.373526791445</v>
          </cell>
          <cell r="F48">
            <v>24501.016171892868</v>
          </cell>
          <cell r="G48">
            <v>8064.4211155353578</v>
          </cell>
          <cell r="H48">
            <v>1387.9362393632248</v>
          </cell>
          <cell r="I48">
            <v>571.76502344767778</v>
          </cell>
          <cell r="J48">
            <v>417.70361394912885</v>
          </cell>
          <cell r="K48">
            <v>154.0614094985489</v>
          </cell>
          <cell r="L48">
            <v>34525.138550239128</v>
          </cell>
        </row>
        <row r="49">
          <cell r="E49">
            <v>14817.48</v>
          </cell>
          <cell r="F49">
            <v>14392.11</v>
          </cell>
          <cell r="G49">
            <v>425.37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14817.48</v>
          </cell>
        </row>
        <row r="51">
          <cell r="E51">
            <v>55592.146620479536</v>
          </cell>
          <cell r="H51">
            <v>1303.2915</v>
          </cell>
          <cell r="I51">
            <v>5447.0966494695613</v>
          </cell>
          <cell r="J51">
            <v>4923.9647005197512</v>
          </cell>
          <cell r="K51">
            <v>523.1319489498112</v>
          </cell>
          <cell r="L51">
            <v>61039.243269949096</v>
          </cell>
        </row>
        <row r="52">
          <cell r="E52">
            <v>22384.05</v>
          </cell>
          <cell r="I52">
            <v>0</v>
          </cell>
          <cell r="L52">
            <v>22384.05</v>
          </cell>
        </row>
        <row r="53">
          <cell r="E53">
            <v>33136.69</v>
          </cell>
          <cell r="I53">
            <v>0</v>
          </cell>
          <cell r="L53">
            <v>33136.69</v>
          </cell>
        </row>
        <row r="54">
          <cell r="I54">
            <v>4896.43</v>
          </cell>
          <cell r="J54">
            <v>4896.43</v>
          </cell>
          <cell r="L54">
            <v>4896.43</v>
          </cell>
        </row>
        <row r="55">
          <cell r="I55">
            <v>21.21</v>
          </cell>
          <cell r="J55">
            <v>21.21</v>
          </cell>
          <cell r="L55">
            <v>21.21</v>
          </cell>
        </row>
        <row r="56">
          <cell r="H56">
            <v>584.45400000000006</v>
          </cell>
          <cell r="I56">
            <v>0</v>
          </cell>
          <cell r="L56">
            <v>0</v>
          </cell>
        </row>
        <row r="57">
          <cell r="H57">
            <v>718.83749999999998</v>
          </cell>
          <cell r="I57">
            <v>0</v>
          </cell>
          <cell r="L57">
            <v>0</v>
          </cell>
        </row>
        <row r="58">
          <cell r="I58">
            <v>517.27</v>
          </cell>
          <cell r="K58">
            <v>517.27</v>
          </cell>
          <cell r="L58">
            <v>517.27</v>
          </cell>
        </row>
        <row r="59">
          <cell r="I59">
            <v>5.19</v>
          </cell>
          <cell r="K59">
            <v>5.19</v>
          </cell>
          <cell r="L59">
            <v>5.19</v>
          </cell>
        </row>
        <row r="60">
          <cell r="E60">
            <v>71.406620479531398</v>
          </cell>
          <cell r="I60">
            <v>6.9966494695621639</v>
          </cell>
          <cell r="J60">
            <v>6.3247005197510484</v>
          </cell>
          <cell r="K60">
            <v>0.67194894981111519</v>
          </cell>
          <cell r="L60">
            <v>78.403269949093556</v>
          </cell>
        </row>
        <row r="62">
          <cell r="E62">
            <v>6821.2930936880803</v>
          </cell>
          <cell r="I62">
            <v>4875.3316260218835</v>
          </cell>
          <cell r="J62">
            <v>4506.261086570622</v>
          </cell>
          <cell r="K62">
            <v>369.07053945126233</v>
          </cell>
          <cell r="L62">
            <v>11696.624719709966</v>
          </cell>
        </row>
        <row r="63">
          <cell r="E63">
            <v>5.613194000742519</v>
          </cell>
        </row>
        <row r="64">
          <cell r="E64">
            <v>6.3982785072042061</v>
          </cell>
          <cell r="H64">
            <v>0.15</v>
          </cell>
        </row>
        <row r="65">
          <cell r="L65">
            <v>0</v>
          </cell>
        </row>
        <row r="66">
          <cell r="E66">
            <v>94.945999999999998</v>
          </cell>
          <cell r="F66">
            <v>94.945999999999998</v>
          </cell>
        </row>
        <row r="67">
          <cell r="E67">
            <v>138.53074379120764</v>
          </cell>
          <cell r="F67">
            <v>138.53074379120764</v>
          </cell>
        </row>
        <row r="68">
          <cell r="E68">
            <v>92.483083016195707</v>
          </cell>
          <cell r="F68">
            <v>92.483083016195707</v>
          </cell>
        </row>
        <row r="69">
          <cell r="E69">
            <v>0</v>
          </cell>
        </row>
        <row r="70">
          <cell r="E70">
            <v>0</v>
          </cell>
        </row>
        <row r="71">
          <cell r="E71">
            <v>0</v>
          </cell>
        </row>
        <row r="72">
          <cell r="E72">
            <v>0</v>
          </cell>
        </row>
        <row r="73">
          <cell r="E73">
            <v>0</v>
          </cell>
        </row>
        <row r="74">
          <cell r="E74">
            <v>0</v>
          </cell>
        </row>
        <row r="75">
          <cell r="E75">
            <v>0</v>
          </cell>
        </row>
        <row r="76">
          <cell r="E76">
            <v>0</v>
          </cell>
        </row>
        <row r="78">
          <cell r="E78">
            <v>16371</v>
          </cell>
          <cell r="F78">
            <v>12187.46</v>
          </cell>
          <cell r="G78">
            <v>4183.54</v>
          </cell>
        </row>
        <row r="79">
          <cell r="E79">
            <v>0.10167613462830614</v>
          </cell>
          <cell r="F79">
            <v>0.10167582088474549</v>
          </cell>
          <cell r="G79">
            <v>0.10167704862389268</v>
          </cell>
        </row>
        <row r="80">
          <cell r="E80">
            <v>18</v>
          </cell>
          <cell r="F80">
            <v>10</v>
          </cell>
          <cell r="G80">
            <v>8</v>
          </cell>
        </row>
        <row r="81">
          <cell r="E81">
            <v>0</v>
          </cell>
          <cell r="F81">
            <v>0</v>
          </cell>
          <cell r="G81">
            <v>0</v>
          </cell>
        </row>
      </sheetData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mybaK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kainos"/>
      <sheetName val="kainos"/>
      <sheetName val="suv"/>
      <sheetName val="gamybaB"/>
      <sheetName val="gamybaK"/>
      <sheetName val="gamybaG"/>
      <sheetName val="perdavimasK"/>
      <sheetName val="perdavimasG"/>
      <sheetName val="perdavimasB"/>
      <sheetName val="pardavimasK"/>
      <sheetName val="pardavimasG"/>
      <sheetName val="pardavimasB"/>
      <sheetName val="sg viso "/>
      <sheetName val="mieste"/>
      <sheetName val="elektrine"/>
      <sheetName val="KRK"/>
      <sheetName val="LRK"/>
      <sheetName val="pirkta"/>
      <sheetName val="PK"/>
      <sheetName val="MK"/>
      <sheetName val="rajone"/>
      <sheetName val="balansas"/>
      <sheetName val="naud.atl."/>
      <sheetName val="el.en.g."/>
      <sheetName val="išl.el."/>
      <sheetName val="tarif"/>
      <sheetName val="išl.el. G"/>
      <sheetName val="draudimai"/>
      <sheetName val="veiklos"/>
      <sheetName val="Janinai"/>
      <sheetName val="Sheet1"/>
      <sheetName val="sg_viso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kainos"/>
      <sheetName val="kainos"/>
      <sheetName val="suv"/>
      <sheetName val="gamybaB"/>
      <sheetName val="gamybaK"/>
      <sheetName val="gamybaG"/>
      <sheetName val="perdavimasK"/>
      <sheetName val="perdavimasG"/>
      <sheetName val="perdavimasB"/>
      <sheetName val="pardavimasK"/>
      <sheetName val="pardavimasG"/>
      <sheetName val="pardavimasB"/>
      <sheetName val="sg viso "/>
      <sheetName val="mieste"/>
      <sheetName val="elektrine"/>
      <sheetName val="KRK"/>
      <sheetName val="LRK"/>
      <sheetName val="pirkta"/>
      <sheetName val="PK"/>
      <sheetName val="MK"/>
      <sheetName val="rajone"/>
      <sheetName val="balansas"/>
      <sheetName val="naud.atl."/>
      <sheetName val="el.en.g."/>
      <sheetName val="išl.el."/>
      <sheetName val="tarif"/>
      <sheetName val="išl.el. G"/>
      <sheetName val="draudimai"/>
      <sheetName val="veiklos"/>
      <sheetName val="Janinai"/>
      <sheetName val="Sheet1"/>
      <sheetName val="sg vis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kainos"/>
      <sheetName val="kainos"/>
      <sheetName val="suv"/>
      <sheetName val="gamybaB"/>
      <sheetName val="gamybaK"/>
      <sheetName val="gamybaG"/>
      <sheetName val="perdavimasK"/>
      <sheetName val="perdavimasG"/>
      <sheetName val="perdavimasB"/>
      <sheetName val="pardavimasK"/>
      <sheetName val="pardavimasG"/>
      <sheetName val="pardavimasB"/>
      <sheetName val="sg viso "/>
      <sheetName val="mieste"/>
      <sheetName val="elektrine"/>
      <sheetName val="KRK"/>
      <sheetName val="LRK"/>
      <sheetName val="PK"/>
      <sheetName val="MK"/>
      <sheetName val="rajone"/>
      <sheetName val="pirkta"/>
      <sheetName val="balansas"/>
      <sheetName val="naud.atl."/>
      <sheetName val="el.en.g."/>
      <sheetName val="išl.el."/>
      <sheetName val="tarif"/>
      <sheetName val="išl.el. G"/>
      <sheetName val="BŪĮ"/>
      <sheetName val="draudimai"/>
      <sheetName val="veiklos"/>
      <sheetName val="bendra"/>
      <sheetName val="sg_viso_"/>
      <sheetName val="naud_atl_"/>
      <sheetName val="el_en_g_"/>
      <sheetName val="išl_el_"/>
      <sheetName val="išl_el__G"/>
      <sheetName val="sg vis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/>
      <sheetData sheetId="33"/>
      <sheetData sheetId="34"/>
      <sheetData sheetId="35"/>
      <sheetData sheetId="3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kainos"/>
      <sheetName val="kainos"/>
      <sheetName val="suv"/>
      <sheetName val="gamybaB"/>
      <sheetName val="gamybaK"/>
      <sheetName val="gamybaG"/>
      <sheetName val="perdavimasK"/>
      <sheetName val="perdavimasG"/>
      <sheetName val="perdavimasB"/>
      <sheetName val="pardavimasK"/>
      <sheetName val="pardavimasG"/>
      <sheetName val="pardavimasB"/>
      <sheetName val="sg viso "/>
      <sheetName val="mieste"/>
      <sheetName val="elektrine"/>
      <sheetName val="KRK"/>
      <sheetName val="LRK"/>
      <sheetName val="pirkta"/>
      <sheetName val="PK"/>
      <sheetName val="MK"/>
      <sheetName val="rajone"/>
      <sheetName val="balansas"/>
      <sheetName val="naud.atl."/>
      <sheetName val="el.en.g."/>
      <sheetName val="išl.el."/>
      <sheetName val="tarif"/>
      <sheetName val="išl.el. G"/>
      <sheetName val="draudimai"/>
      <sheetName val="veiklos"/>
      <sheetName val="Janinai"/>
      <sheetName val="Sheet1"/>
      <sheetName val="sg_viso_"/>
      <sheetName val="sg vis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kainos"/>
      <sheetName val="kainos"/>
      <sheetName val="suv"/>
      <sheetName val="gamybaB"/>
      <sheetName val="gamybaK"/>
      <sheetName val="gamybaG"/>
      <sheetName val="perdavimasK"/>
      <sheetName val="perdavimasG"/>
      <sheetName val="perdavimasB"/>
      <sheetName val="pardavimasK"/>
      <sheetName val="pardavimasG"/>
      <sheetName val="pardavimasB"/>
      <sheetName val="sg viso "/>
      <sheetName val="mieste"/>
      <sheetName val="elektrine"/>
      <sheetName val="KRK"/>
      <sheetName val="LRK"/>
      <sheetName val="PK"/>
      <sheetName val="MK"/>
      <sheetName val="rajone"/>
      <sheetName val="pirkta"/>
      <sheetName val="balansas"/>
      <sheetName val="naud.atl."/>
      <sheetName val="el.en.g."/>
      <sheetName val="išl.el."/>
      <sheetName val="tarif"/>
      <sheetName val="išl.el. G"/>
      <sheetName val="BŪĮ"/>
      <sheetName val="draudimai"/>
      <sheetName val="veiklos"/>
      <sheetName val="sg_viso_"/>
      <sheetName val="naud_atl_"/>
      <sheetName val="el_en_g_"/>
      <sheetName val="išl_el_"/>
      <sheetName val="išl_el__G"/>
      <sheetName val="sg viso"/>
      <sheetName val="bendr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/>
      <sheetData sheetId="34"/>
      <sheetData sheetId="35" refreshError="1"/>
      <sheetData sheetId="3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kainos"/>
      <sheetName val="kainos"/>
      <sheetName val="suv"/>
      <sheetName val="gamybaB"/>
      <sheetName val="gamybaK"/>
      <sheetName val="gamybaG"/>
      <sheetName val="perdavimasK"/>
      <sheetName val="perdavimasG"/>
      <sheetName val="perdavimasB"/>
      <sheetName val="pardavimasK"/>
      <sheetName val="pardavimasG"/>
      <sheetName val="pardavimasB"/>
      <sheetName val="sg viso "/>
      <sheetName val="mieste"/>
      <sheetName val="elektrine"/>
      <sheetName val="KRK"/>
      <sheetName val="LRK"/>
      <sheetName val="pirkta"/>
      <sheetName val="PK"/>
      <sheetName val="MK"/>
      <sheetName val="rajone"/>
      <sheetName val="balansas"/>
      <sheetName val="naud.atl."/>
      <sheetName val="el.en.g."/>
      <sheetName val="išl.el."/>
      <sheetName val="tarif"/>
      <sheetName val="išl.el. G"/>
      <sheetName val="draudimai"/>
      <sheetName val="veiklos"/>
      <sheetName val="Janinai"/>
      <sheetName val="Sheet1"/>
      <sheetName val="_"/>
      <sheetName val="1.vardai"/>
      <sheetName val="sg_viso_"/>
      <sheetName val="1. DK_grupes"/>
      <sheetName val="Pradžia"/>
      <sheetName val="wp_sarasai"/>
      <sheetName val="Mazutas mėnesia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externalLinkPath" Target="Veikla%20201601%20-%2008.xlsm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externalLinkPath" Target="Veikla%20201601%20-%2003.xlsm" TargetMode="External"/><Relationship Id="rId7" Type="http://schemas.openxmlformats.org/officeDocument/2006/relationships/externalLinkPath" Target="Veikla%20201601%20-%2007.xlsm" TargetMode="External"/><Relationship Id="rId12" Type="http://schemas.openxmlformats.org/officeDocument/2006/relationships/externalLinkPath" Target="Veikla%20201601%20-%2012.xlsm" TargetMode="External"/><Relationship Id="rId2" Type="http://schemas.openxmlformats.org/officeDocument/2006/relationships/externalLinkPath" Target="Veikla%20201601%20-%2002.xlsm" TargetMode="External"/><Relationship Id="rId1" Type="http://schemas.openxmlformats.org/officeDocument/2006/relationships/externalLinkPath" Target="Veikla%20201601%20-%2001.xlsm" TargetMode="External"/><Relationship Id="rId6" Type="http://schemas.openxmlformats.org/officeDocument/2006/relationships/externalLinkPath" Target="Veikla%20201601%20-%2006.xlsm" TargetMode="External"/><Relationship Id="rId11" Type="http://schemas.openxmlformats.org/officeDocument/2006/relationships/externalLinkPath" Target="Veikla%20201601%20-%2011.xlsm" TargetMode="External"/><Relationship Id="rId5" Type="http://schemas.openxmlformats.org/officeDocument/2006/relationships/externalLinkPath" Target="Veikla%20201601%20-%2005.xlsm" TargetMode="External"/><Relationship Id="rId10" Type="http://schemas.openxmlformats.org/officeDocument/2006/relationships/externalLinkPath" Target="Veikla%20201601%20-%2010.xlsm" TargetMode="External"/><Relationship Id="rId4" Type="http://schemas.openxmlformats.org/officeDocument/2006/relationships/externalLinkPath" Target="Veikla%20201601%20-%2004.xlsm" TargetMode="External"/><Relationship Id="rId9" Type="http://schemas.openxmlformats.org/officeDocument/2006/relationships/externalLinkPath" Target="Veikla%20201601%20-%2009.xls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s31">
    <tabColor theme="9" tint="0.59999389629810485"/>
    <pageSetUpPr fitToPage="1"/>
  </sheetPr>
  <dimension ref="A1:AY1068"/>
  <sheetViews>
    <sheetView tabSelected="1" topLeftCell="A540" zoomScale="80" zoomScaleNormal="80" workbookViewId="0">
      <selection activeCell="Q21" sqref="Q21:R21"/>
    </sheetView>
  </sheetViews>
  <sheetFormatPr defaultRowHeight="15" outlineLevelRow="1" x14ac:dyDescent="0.25"/>
  <cols>
    <col min="1" max="1" width="8" customWidth="1"/>
    <col min="2" max="2" width="59" customWidth="1"/>
    <col min="3" max="3" width="12.42578125" customWidth="1"/>
    <col min="4" max="4" width="15.7109375" customWidth="1"/>
    <col min="5" max="5" width="17.7109375" customWidth="1"/>
    <col min="6" max="6" width="15.85546875" customWidth="1"/>
    <col min="7" max="7" width="16.5703125" customWidth="1"/>
    <col min="8" max="10" width="17.7109375" customWidth="1"/>
    <col min="11" max="11" width="17.28515625" customWidth="1"/>
    <col min="12" max="12" width="52.140625" hidden="1" customWidth="1"/>
    <col min="13" max="13" width="12" style="44" customWidth="1"/>
    <col min="14" max="14" width="5.42578125" style="44" customWidth="1"/>
    <col min="15" max="15" width="12.5703125" style="44" customWidth="1"/>
    <col min="16" max="16" width="11.5703125" style="44" customWidth="1"/>
    <col min="17" max="17" width="16.85546875" style="44" customWidth="1"/>
    <col min="18" max="18" width="12.42578125" style="44" customWidth="1"/>
    <col min="19" max="19" width="11.5703125" style="44" customWidth="1"/>
    <col min="20" max="20" width="15.85546875" style="44" customWidth="1"/>
    <col min="21" max="21" width="12.7109375" style="44" customWidth="1"/>
    <col min="22" max="22" width="12.42578125" style="44" customWidth="1"/>
    <col min="23" max="23" width="16.85546875" style="44" customWidth="1"/>
    <col min="24" max="24" width="2.5703125" style="44" customWidth="1"/>
    <col min="25" max="25" width="7.85546875" style="44" customWidth="1"/>
    <col min="26" max="51" width="9.140625" style="44"/>
  </cols>
  <sheetData>
    <row r="1" spans="1:23" ht="15.75" x14ac:dyDescent="0.25">
      <c r="A1" s="2"/>
      <c r="B1" s="2" t="str">
        <f>[12]Bendras!D1</f>
        <v>UAB „Rietavo komunalinis ūkis”</v>
      </c>
      <c r="C1" s="356" t="s">
        <v>150</v>
      </c>
      <c r="D1" s="356"/>
      <c r="E1" s="1" t="s">
        <v>40</v>
      </c>
      <c r="F1" s="2"/>
      <c r="G1" s="2"/>
      <c r="H1" s="2"/>
      <c r="I1" s="2"/>
      <c r="J1" s="2"/>
      <c r="K1" s="5">
        <f>M514</f>
        <v>0</v>
      </c>
    </row>
    <row r="2" spans="1:23" ht="15.75" x14ac:dyDescent="0.25">
      <c r="A2" s="2"/>
      <c r="B2" s="2"/>
      <c r="C2" s="356" t="s">
        <v>151</v>
      </c>
      <c r="D2" s="357">
        <f>COUNTIFS(D9:D20,D3)</f>
        <v>12</v>
      </c>
      <c r="E2" s="77">
        <v>2019</v>
      </c>
      <c r="F2" s="77" t="s">
        <v>148</v>
      </c>
      <c r="G2" s="77"/>
      <c r="H2" s="2"/>
      <c r="I2" s="2"/>
      <c r="J2" s="2"/>
      <c r="K2" s="5">
        <f>M724</f>
        <v>0</v>
      </c>
    </row>
    <row r="3" spans="1:23" ht="16.5" thickBot="1" x14ac:dyDescent="0.3">
      <c r="A3" s="2"/>
      <c r="B3" s="3">
        <f ca="1">NOW()</f>
        <v>43985.470877893516</v>
      </c>
      <c r="C3" s="46"/>
      <c r="D3" s="46" t="s">
        <v>149</v>
      </c>
      <c r="E3" s="2"/>
      <c r="F3" s="2"/>
      <c r="G3" s="2"/>
      <c r="H3" s="2"/>
      <c r="I3" s="2"/>
      <c r="J3" s="2"/>
      <c r="K3" s="2"/>
    </row>
    <row r="4" spans="1:23" ht="15.75" customHeight="1" x14ac:dyDescent="0.25">
      <c r="A4" s="65"/>
      <c r="B4" s="67" t="s">
        <v>0</v>
      </c>
      <c r="C4" s="70" t="s">
        <v>41</v>
      </c>
      <c r="D4" s="73" t="s">
        <v>2</v>
      </c>
      <c r="E4" s="74"/>
      <c r="F4" s="74"/>
      <c r="G4" s="75"/>
      <c r="H4" s="76" t="s">
        <v>3</v>
      </c>
      <c r="I4" s="76"/>
      <c r="J4" s="76"/>
      <c r="K4" s="53" t="s">
        <v>42</v>
      </c>
    </row>
    <row r="5" spans="1:23" ht="15" customHeight="1" x14ac:dyDescent="0.25">
      <c r="A5" s="66"/>
      <c r="B5" s="68"/>
      <c r="C5" s="71"/>
      <c r="D5" s="56" t="s">
        <v>43</v>
      </c>
      <c r="E5" s="57" t="s">
        <v>5</v>
      </c>
      <c r="F5" s="57" t="s">
        <v>6</v>
      </c>
      <c r="G5" s="59" t="s">
        <v>7</v>
      </c>
      <c r="H5" s="61" t="s">
        <v>44</v>
      </c>
      <c r="I5" s="63" t="s">
        <v>8</v>
      </c>
      <c r="J5" s="64" t="s">
        <v>9</v>
      </c>
      <c r="K5" s="54"/>
    </row>
    <row r="6" spans="1:23" ht="15" customHeight="1" x14ac:dyDescent="0.25">
      <c r="A6" s="66"/>
      <c r="B6" s="69"/>
      <c r="C6" s="72"/>
      <c r="D6" s="56"/>
      <c r="E6" s="58"/>
      <c r="F6" s="58"/>
      <c r="G6" s="60"/>
      <c r="H6" s="62"/>
      <c r="I6" s="63"/>
      <c r="J6" s="64"/>
      <c r="K6" s="55"/>
    </row>
    <row r="7" spans="1:23" ht="16.5" thickBot="1" x14ac:dyDescent="0.3">
      <c r="A7" s="6">
        <v>1</v>
      </c>
      <c r="B7" s="7">
        <v>2</v>
      </c>
      <c r="C7" s="8">
        <v>3</v>
      </c>
      <c r="D7" s="6">
        <v>4</v>
      </c>
      <c r="E7" s="7">
        <v>5</v>
      </c>
      <c r="F7" s="7">
        <v>6</v>
      </c>
      <c r="G7" s="9">
        <v>7</v>
      </c>
      <c r="H7" s="10">
        <v>8</v>
      </c>
      <c r="I7" s="7">
        <v>9</v>
      </c>
      <c r="J7" s="8">
        <v>10</v>
      </c>
      <c r="K7" s="11">
        <v>11</v>
      </c>
      <c r="W7" s="44" t="s">
        <v>153</v>
      </c>
    </row>
    <row r="8" spans="1:23" ht="16.5" thickBot="1" x14ac:dyDescent="0.3">
      <c r="A8" s="142" t="s">
        <v>10</v>
      </c>
      <c r="B8" s="143" t="s">
        <v>45</v>
      </c>
      <c r="C8" s="144"/>
      <c r="D8" s="142" t="s">
        <v>46</v>
      </c>
      <c r="E8" s="145" t="s">
        <v>46</v>
      </c>
      <c r="F8" s="145" t="s">
        <v>46</v>
      </c>
      <c r="G8" s="146" t="s">
        <v>46</v>
      </c>
      <c r="H8" s="142" t="s">
        <v>46</v>
      </c>
      <c r="I8" s="145" t="s">
        <v>46</v>
      </c>
      <c r="J8" s="146" t="s">
        <v>46</v>
      </c>
      <c r="K8" s="147" t="s">
        <v>46</v>
      </c>
      <c r="L8" s="148"/>
      <c r="O8" s="47"/>
      <c r="Q8" s="47"/>
      <c r="W8" s="44" t="s">
        <v>152</v>
      </c>
    </row>
    <row r="9" spans="1:23" ht="15.75" hidden="1" outlineLevel="1" x14ac:dyDescent="0.25">
      <c r="A9" s="149"/>
      <c r="B9" s="50"/>
      <c r="C9" s="150"/>
      <c r="D9" s="151">
        <f>[13]Šiluma!$E$9</f>
        <v>1401.4499999999998</v>
      </c>
      <c r="E9" s="152">
        <f>[13]Šiluma!$F$9</f>
        <v>1401.4499999999998</v>
      </c>
      <c r="F9" s="152">
        <f>[13]Šiluma!$G$9</f>
        <v>1401.4499999999998</v>
      </c>
      <c r="G9" s="153"/>
      <c r="H9" s="149"/>
      <c r="I9" s="154"/>
      <c r="J9" s="153"/>
      <c r="K9" s="155"/>
      <c r="L9" s="148"/>
      <c r="Q9" s="47"/>
      <c r="S9" s="47"/>
      <c r="T9" s="47"/>
    </row>
    <row r="10" spans="1:23" ht="15.75" hidden="1" outlineLevel="1" x14ac:dyDescent="0.25">
      <c r="A10" s="149"/>
      <c r="B10" s="50"/>
      <c r="C10" s="150"/>
      <c r="D10" s="151">
        <f>[14]Šiluma!$E$9</f>
        <v>1044.83</v>
      </c>
      <c r="E10" s="152">
        <f>[14]Šiluma!$F$9</f>
        <v>1044.83</v>
      </c>
      <c r="F10" s="152">
        <f>[14]Šiluma!$G$9</f>
        <v>1044.83</v>
      </c>
      <c r="G10" s="153"/>
      <c r="H10" s="149"/>
      <c r="I10" s="154"/>
      <c r="J10" s="153"/>
      <c r="K10" s="155"/>
      <c r="L10" s="148"/>
      <c r="Q10" s="47"/>
      <c r="S10" s="47"/>
      <c r="T10" s="47"/>
    </row>
    <row r="11" spans="1:23" ht="15.75" hidden="1" outlineLevel="1" x14ac:dyDescent="0.25">
      <c r="A11" s="149"/>
      <c r="B11" s="50"/>
      <c r="C11" s="150"/>
      <c r="D11" s="151">
        <f>[15]Šiluma!$E$9</f>
        <v>975.84</v>
      </c>
      <c r="E11" s="152">
        <f>[15]Šiluma!$F$9</f>
        <v>975.84</v>
      </c>
      <c r="F11" s="152">
        <f>[15]Šiluma!$G$9</f>
        <v>975.84</v>
      </c>
      <c r="G11" s="153"/>
      <c r="H11" s="149"/>
      <c r="I11" s="154"/>
      <c r="J11" s="153"/>
      <c r="K11" s="155"/>
      <c r="L11" s="148"/>
      <c r="Q11" s="47"/>
      <c r="S11" s="47"/>
      <c r="T11" s="47"/>
    </row>
    <row r="12" spans="1:23" ht="15.75" hidden="1" outlineLevel="1" x14ac:dyDescent="0.25">
      <c r="A12" s="149"/>
      <c r="B12" s="50"/>
      <c r="C12" s="150"/>
      <c r="D12" s="151">
        <f>[16]Šiluma!$E$9</f>
        <v>524.91</v>
      </c>
      <c r="E12" s="152">
        <f>[16]Šiluma!$F$9</f>
        <v>524.91</v>
      </c>
      <c r="F12" s="152">
        <f>[16]Šiluma!$G$9</f>
        <v>524.91</v>
      </c>
      <c r="G12" s="153"/>
      <c r="H12" s="149"/>
      <c r="I12" s="154"/>
      <c r="J12" s="153"/>
      <c r="K12" s="155"/>
      <c r="L12" s="148"/>
      <c r="Q12" s="47"/>
      <c r="S12" s="47"/>
      <c r="T12" s="47"/>
    </row>
    <row r="13" spans="1:23" ht="15.75" hidden="1" outlineLevel="1" x14ac:dyDescent="0.25">
      <c r="A13" s="149"/>
      <c r="B13" s="50"/>
      <c r="C13" s="150"/>
      <c r="D13" s="151">
        <f>[17]Šiluma!$E$9</f>
        <v>293.8</v>
      </c>
      <c r="E13" s="152">
        <f>[17]Šiluma!$F$9</f>
        <v>293.8</v>
      </c>
      <c r="F13" s="152">
        <f>[17]Šiluma!$G$9</f>
        <v>293.8</v>
      </c>
      <c r="G13" s="153"/>
      <c r="H13" s="149"/>
      <c r="I13" s="154"/>
      <c r="J13" s="153"/>
      <c r="K13" s="155"/>
      <c r="L13" s="148"/>
      <c r="Q13" s="47"/>
      <c r="S13" s="47"/>
      <c r="T13" s="47"/>
    </row>
    <row r="14" spans="1:23" ht="15.75" hidden="1" outlineLevel="1" x14ac:dyDescent="0.25">
      <c r="A14" s="149"/>
      <c r="B14" s="50"/>
      <c r="C14" s="150"/>
      <c r="D14" s="151">
        <f>[18]Šiluma!$E$9</f>
        <v>238.15</v>
      </c>
      <c r="E14" s="152">
        <f>[18]Šiluma!$F$9</f>
        <v>238.15</v>
      </c>
      <c r="F14" s="152">
        <f>[18]Šiluma!$G$9</f>
        <v>238.15</v>
      </c>
      <c r="G14" s="153"/>
      <c r="H14" s="149"/>
      <c r="I14" s="154"/>
      <c r="J14" s="153"/>
      <c r="K14" s="155"/>
      <c r="L14" s="148"/>
      <c r="Q14" s="47"/>
      <c r="S14" s="47"/>
      <c r="T14" s="47"/>
    </row>
    <row r="15" spans="1:23" ht="15.75" hidden="1" outlineLevel="1" x14ac:dyDescent="0.25">
      <c r="A15" s="149"/>
      <c r="B15" s="50"/>
      <c r="C15" s="150"/>
      <c r="D15" s="151">
        <f>[19]Šiluma!$E$9</f>
        <v>223.93899999999994</v>
      </c>
      <c r="E15" s="152">
        <f>[19]Šiluma!$F$9</f>
        <v>223.93899999999994</v>
      </c>
      <c r="F15" s="152">
        <f>[19]Šiluma!$G$9</f>
        <v>223.93899999999994</v>
      </c>
      <c r="G15" s="153"/>
      <c r="H15" s="149"/>
      <c r="I15" s="154"/>
      <c r="J15" s="153"/>
      <c r="K15" s="155"/>
      <c r="L15" s="148"/>
      <c r="Q15" s="47"/>
      <c r="S15" s="47"/>
      <c r="T15" s="47"/>
    </row>
    <row r="16" spans="1:23" ht="15.75" hidden="1" outlineLevel="1" x14ac:dyDescent="0.25">
      <c r="A16" s="149"/>
      <c r="B16" s="50"/>
      <c r="C16" s="150"/>
      <c r="D16" s="151">
        <f>[20]Šiluma!$E$9</f>
        <v>188.75</v>
      </c>
      <c r="E16" s="152">
        <f>[20]Šiluma!$F$9</f>
        <v>188.75</v>
      </c>
      <c r="F16" s="152">
        <f>[20]Šiluma!$G$9</f>
        <v>188.75</v>
      </c>
      <c r="G16" s="153"/>
      <c r="H16" s="149"/>
      <c r="I16" s="154"/>
      <c r="J16" s="153"/>
      <c r="K16" s="155"/>
      <c r="L16" s="148"/>
      <c r="Q16" s="47"/>
      <c r="S16" s="47"/>
      <c r="T16" s="47"/>
    </row>
    <row r="17" spans="1:20" ht="15.75" hidden="1" outlineLevel="1" x14ac:dyDescent="0.25">
      <c r="A17" s="149"/>
      <c r="B17" s="50"/>
      <c r="C17" s="150"/>
      <c r="D17" s="151">
        <f>[21]Šiluma!$E$9</f>
        <v>257.57</v>
      </c>
      <c r="E17" s="152">
        <f>[21]Šiluma!$F$9</f>
        <v>257.57</v>
      </c>
      <c r="F17" s="152">
        <f>[21]Šiluma!$G$9</f>
        <v>257.57</v>
      </c>
      <c r="G17" s="153"/>
      <c r="H17" s="149"/>
      <c r="I17" s="154"/>
      <c r="J17" s="153"/>
      <c r="K17" s="155"/>
      <c r="L17" s="148"/>
      <c r="Q17" s="47"/>
      <c r="S17" s="47"/>
      <c r="T17" s="47"/>
    </row>
    <row r="18" spans="1:20" ht="15.75" hidden="1" outlineLevel="1" x14ac:dyDescent="0.25">
      <c r="A18" s="149"/>
      <c r="B18" s="50"/>
      <c r="C18" s="150"/>
      <c r="D18" s="151">
        <f>[22]Šiluma!$E$9</f>
        <v>596.79999999999995</v>
      </c>
      <c r="E18" s="152">
        <f>[22]Šiluma!$F$9</f>
        <v>596.79999999999995</v>
      </c>
      <c r="F18" s="152">
        <f>[22]Šiluma!$G$9</f>
        <v>596.79999999999995</v>
      </c>
      <c r="G18" s="153"/>
      <c r="H18" s="149"/>
      <c r="I18" s="154"/>
      <c r="J18" s="153"/>
      <c r="K18" s="155"/>
      <c r="L18" s="148"/>
      <c r="Q18" s="47"/>
      <c r="S18" s="47"/>
      <c r="T18" s="47"/>
    </row>
    <row r="19" spans="1:20" ht="15.75" hidden="1" outlineLevel="1" x14ac:dyDescent="0.25">
      <c r="A19" s="149"/>
      <c r="B19" s="50"/>
      <c r="C19" s="150"/>
      <c r="D19" s="151">
        <f>[23]Šiluma!$E$9</f>
        <v>863.11599999999999</v>
      </c>
      <c r="E19" s="152">
        <f>[23]Šiluma!$F$9</f>
        <v>863.11599999999999</v>
      </c>
      <c r="F19" s="152">
        <f>[23]Šiluma!$G$9</f>
        <v>863.11599999999999</v>
      </c>
      <c r="G19" s="153"/>
      <c r="H19" s="149"/>
      <c r="I19" s="154"/>
      <c r="J19" s="153"/>
      <c r="K19" s="155"/>
      <c r="L19" s="148"/>
      <c r="Q19" s="47"/>
      <c r="S19" s="47"/>
      <c r="T19" s="47"/>
    </row>
    <row r="20" spans="1:20" ht="15.75" hidden="1" outlineLevel="1" x14ac:dyDescent="0.25">
      <c r="A20" s="149"/>
      <c r="B20" s="50"/>
      <c r="C20" s="150"/>
      <c r="D20" s="151">
        <f>[24]Šiluma!$E$9</f>
        <v>1026.6309999999999</v>
      </c>
      <c r="E20" s="152">
        <f>[24]Šiluma!$F$9</f>
        <v>1026.6309999999999</v>
      </c>
      <c r="F20" s="152">
        <f>[24]Šiluma!$G$9</f>
        <v>1026.6309999999999</v>
      </c>
      <c r="G20" s="153"/>
      <c r="H20" s="149"/>
      <c r="I20" s="154"/>
      <c r="J20" s="153"/>
      <c r="K20" s="155"/>
      <c r="L20" s="148"/>
      <c r="Q20" s="47"/>
      <c r="S20" s="47"/>
      <c r="T20" s="47"/>
    </row>
    <row r="21" spans="1:20" ht="15.75" collapsed="1" x14ac:dyDescent="0.25">
      <c r="A21" s="12" t="s">
        <v>31</v>
      </c>
      <c r="B21" s="13" t="s">
        <v>47</v>
      </c>
      <c r="C21" s="14" t="s">
        <v>48</v>
      </c>
      <c r="D21" s="156">
        <f>SUM(D9:D20)</f>
        <v>7635.7860000000001</v>
      </c>
      <c r="E21" s="157">
        <f>SUM(E9:E20)</f>
        <v>7635.7860000000001</v>
      </c>
      <c r="F21" s="157">
        <f>SUM(F9:F20)</f>
        <v>7635.7860000000001</v>
      </c>
      <c r="G21" s="158"/>
      <c r="H21" s="156"/>
      <c r="I21" s="157"/>
      <c r="J21" s="158"/>
      <c r="K21" s="159"/>
      <c r="L21" s="148"/>
      <c r="Q21" s="47"/>
      <c r="S21" s="47"/>
      <c r="T21" s="47"/>
    </row>
    <row r="22" spans="1:20" ht="15.75" hidden="1" outlineLevel="1" x14ac:dyDescent="0.25">
      <c r="A22" s="12"/>
      <c r="B22" s="13"/>
      <c r="C22" s="14"/>
      <c r="D22" s="160">
        <f>[13]Šiluma!$E$10</f>
        <v>1247.748</v>
      </c>
      <c r="E22" s="157"/>
      <c r="F22" s="157"/>
      <c r="G22" s="158">
        <f>[13]Šiluma!$H$10</f>
        <v>1247.748</v>
      </c>
      <c r="H22" s="156"/>
      <c r="I22" s="157"/>
      <c r="J22" s="158"/>
      <c r="K22" s="159"/>
      <c r="L22" s="148"/>
      <c r="Q22" s="47"/>
      <c r="S22" s="47"/>
      <c r="T22" s="47"/>
    </row>
    <row r="23" spans="1:20" ht="15.75" hidden="1" outlineLevel="1" x14ac:dyDescent="0.25">
      <c r="A23" s="12"/>
      <c r="B23" s="13"/>
      <c r="C23" s="14"/>
      <c r="D23" s="160">
        <f>[14]Šiluma!$E$10</f>
        <v>876.37400000000002</v>
      </c>
      <c r="E23" s="157"/>
      <c r="F23" s="157"/>
      <c r="G23" s="158">
        <f>[14]Šiluma!$H$10</f>
        <v>876.37400000000002</v>
      </c>
      <c r="H23" s="156"/>
      <c r="I23" s="157"/>
      <c r="J23" s="158"/>
      <c r="K23" s="159"/>
      <c r="L23" s="148"/>
      <c r="Q23" s="47"/>
      <c r="S23" s="47"/>
      <c r="T23" s="47"/>
    </row>
    <row r="24" spans="1:20" ht="15.75" hidden="1" outlineLevel="1" x14ac:dyDescent="0.25">
      <c r="A24" s="12"/>
      <c r="B24" s="13"/>
      <c r="C24" s="14"/>
      <c r="D24" s="160">
        <f>[15]Šiluma!$E$10</f>
        <v>750.27500000000009</v>
      </c>
      <c r="E24" s="157"/>
      <c r="F24" s="157"/>
      <c r="G24" s="158">
        <f>[15]Šiluma!$H$10</f>
        <v>750.27500000000009</v>
      </c>
      <c r="H24" s="156"/>
      <c r="I24" s="157"/>
      <c r="J24" s="158"/>
      <c r="K24" s="159"/>
      <c r="L24" s="148"/>
      <c r="Q24" s="47"/>
      <c r="S24" s="47"/>
      <c r="T24" s="47"/>
    </row>
    <row r="25" spans="1:20" ht="15.75" hidden="1" outlineLevel="1" x14ac:dyDescent="0.25">
      <c r="A25" s="12"/>
      <c r="B25" s="13"/>
      <c r="C25" s="14"/>
      <c r="D25" s="160">
        <f>[16]Šiluma!$E$10</f>
        <v>383.59399999999999</v>
      </c>
      <c r="E25" s="157"/>
      <c r="F25" s="157"/>
      <c r="G25" s="158">
        <f>[16]Šiluma!$H$10</f>
        <v>383.59399999999999</v>
      </c>
      <c r="H25" s="156"/>
      <c r="I25" s="157"/>
      <c r="J25" s="158"/>
      <c r="K25" s="159"/>
      <c r="L25" s="148"/>
      <c r="Q25" s="47"/>
      <c r="S25" s="47"/>
      <c r="T25" s="47"/>
    </row>
    <row r="26" spans="1:20" ht="15.75" hidden="1" outlineLevel="1" x14ac:dyDescent="0.25">
      <c r="A26" s="12"/>
      <c r="B26" s="13"/>
      <c r="C26" s="14"/>
      <c r="D26" s="160">
        <f>[17]Šiluma!$E$10</f>
        <v>121.61779999999999</v>
      </c>
      <c r="E26" s="157"/>
      <c r="F26" s="157"/>
      <c r="G26" s="158">
        <f>[17]Šiluma!$H$10</f>
        <v>121.61779999999999</v>
      </c>
      <c r="H26" s="156"/>
      <c r="I26" s="157"/>
      <c r="J26" s="158"/>
      <c r="K26" s="159"/>
      <c r="L26" s="148"/>
      <c r="Q26" s="47"/>
      <c r="S26" s="47"/>
      <c r="T26" s="47"/>
    </row>
    <row r="27" spans="1:20" ht="15.75" hidden="1" outlineLevel="1" x14ac:dyDescent="0.25">
      <c r="A27" s="12"/>
      <c r="B27" s="13"/>
      <c r="C27" s="14"/>
      <c r="D27" s="160">
        <f>[18]Šiluma!$E$10</f>
        <v>93.373999999999995</v>
      </c>
      <c r="E27" s="157"/>
      <c r="F27" s="157"/>
      <c r="G27" s="158">
        <f>[18]Šiluma!$H$10</f>
        <v>93.373999999999995</v>
      </c>
      <c r="H27" s="156"/>
      <c r="I27" s="157"/>
      <c r="J27" s="158"/>
      <c r="K27" s="159"/>
      <c r="L27" s="148"/>
      <c r="Q27" s="47"/>
      <c r="S27" s="47"/>
      <c r="T27" s="47"/>
    </row>
    <row r="28" spans="1:20" ht="15.75" hidden="1" outlineLevel="1" x14ac:dyDescent="0.25">
      <c r="A28" s="12"/>
      <c r="B28" s="13"/>
      <c r="C28" s="14"/>
      <c r="D28" s="160">
        <f>[19]Šiluma!$E$10</f>
        <v>90.47</v>
      </c>
      <c r="E28" s="157"/>
      <c r="F28" s="157"/>
      <c r="G28" s="158">
        <f>[19]Šiluma!$H$10</f>
        <v>90.47</v>
      </c>
      <c r="H28" s="156"/>
      <c r="I28" s="157"/>
      <c r="J28" s="158"/>
      <c r="K28" s="159"/>
      <c r="L28" s="148"/>
      <c r="Q28" s="47"/>
      <c r="S28" s="47"/>
      <c r="T28" s="47"/>
    </row>
    <row r="29" spans="1:20" ht="15.75" hidden="1" outlineLevel="1" x14ac:dyDescent="0.25">
      <c r="A29" s="12"/>
      <c r="B29" s="13"/>
      <c r="C29" s="14"/>
      <c r="D29" s="160">
        <f>[20]Šiluma!$E$10</f>
        <v>68.792599999999993</v>
      </c>
      <c r="E29" s="157"/>
      <c r="F29" s="157"/>
      <c r="G29" s="158">
        <f>[20]Šiluma!$H$10</f>
        <v>68.792599999999993</v>
      </c>
      <c r="H29" s="156"/>
      <c r="I29" s="157"/>
      <c r="J29" s="158"/>
      <c r="K29" s="159"/>
      <c r="L29" s="148"/>
      <c r="Q29" s="47"/>
      <c r="S29" s="47"/>
      <c r="T29" s="47"/>
    </row>
    <row r="30" spans="1:20" ht="15.75" hidden="1" outlineLevel="1" x14ac:dyDescent="0.25">
      <c r="A30" s="12"/>
      <c r="B30" s="13"/>
      <c r="C30" s="14"/>
      <c r="D30" s="160">
        <f>[21]Šiluma!$E$10</f>
        <v>103.78</v>
      </c>
      <c r="E30" s="157"/>
      <c r="F30" s="157"/>
      <c r="G30" s="158">
        <f>[21]Šiluma!$H$10</f>
        <v>103.78</v>
      </c>
      <c r="H30" s="156"/>
      <c r="I30" s="157"/>
      <c r="J30" s="158"/>
      <c r="K30" s="159"/>
      <c r="L30" s="148"/>
      <c r="Q30" s="47"/>
      <c r="S30" s="47"/>
      <c r="T30" s="47"/>
    </row>
    <row r="31" spans="1:20" ht="15.75" hidden="1" outlineLevel="1" x14ac:dyDescent="0.25">
      <c r="A31" s="12"/>
      <c r="B31" s="13"/>
      <c r="C31" s="14"/>
      <c r="D31" s="160">
        <f>[22]Šiluma!$E$10</f>
        <v>416.06700000000001</v>
      </c>
      <c r="E31" s="157"/>
      <c r="F31" s="157"/>
      <c r="G31" s="158">
        <f>[22]Šiluma!$H$10</f>
        <v>416.06700000000001</v>
      </c>
      <c r="H31" s="156"/>
      <c r="I31" s="157"/>
      <c r="J31" s="158"/>
      <c r="K31" s="159"/>
      <c r="L31" s="148"/>
      <c r="Q31" s="47"/>
      <c r="S31" s="47"/>
      <c r="T31" s="47"/>
    </row>
    <row r="32" spans="1:20" ht="15.75" hidden="1" outlineLevel="1" x14ac:dyDescent="0.25">
      <c r="A32" s="12"/>
      <c r="B32" s="13"/>
      <c r="C32" s="14"/>
      <c r="D32" s="160">
        <f>[23]Šiluma!$E$10</f>
        <v>666.05050000000006</v>
      </c>
      <c r="E32" s="157"/>
      <c r="F32" s="157"/>
      <c r="G32" s="158">
        <f>[23]Šiluma!$H$10</f>
        <v>666.05050000000006</v>
      </c>
      <c r="H32" s="156"/>
      <c r="I32" s="157"/>
      <c r="J32" s="158"/>
      <c r="K32" s="159"/>
      <c r="L32" s="148"/>
      <c r="Q32" s="47"/>
      <c r="S32" s="47"/>
      <c r="T32" s="47"/>
    </row>
    <row r="33" spans="1:20" ht="15.75" hidden="1" outlineLevel="1" x14ac:dyDescent="0.25">
      <c r="A33" s="12"/>
      <c r="B33" s="13"/>
      <c r="C33" s="14"/>
      <c r="D33" s="160">
        <f>[24]Šiluma!$E$10</f>
        <v>868.8610000000001</v>
      </c>
      <c r="E33" s="157"/>
      <c r="F33" s="157"/>
      <c r="G33" s="158">
        <f>[24]Šiluma!$H$10</f>
        <v>868.8610000000001</v>
      </c>
      <c r="H33" s="156"/>
      <c r="I33" s="157"/>
      <c r="J33" s="158"/>
      <c r="K33" s="159"/>
      <c r="L33" s="148"/>
      <c r="Q33" s="47"/>
      <c r="S33" s="47"/>
      <c r="T33" s="47"/>
    </row>
    <row r="34" spans="1:20" ht="15.75" collapsed="1" x14ac:dyDescent="0.25">
      <c r="A34" s="4" t="s">
        <v>32</v>
      </c>
      <c r="B34" s="15" t="s">
        <v>49</v>
      </c>
      <c r="C34" s="16" t="s">
        <v>48</v>
      </c>
      <c r="D34" s="161">
        <f>SUM(D22:D33)</f>
        <v>5687.0038999999997</v>
      </c>
      <c r="E34" s="162"/>
      <c r="F34" s="163"/>
      <c r="G34" s="164">
        <f>SUM(G22:G33)</f>
        <v>5687.0038999999997</v>
      </c>
      <c r="H34" s="165"/>
      <c r="I34" s="162"/>
      <c r="J34" s="164"/>
      <c r="K34" s="166"/>
      <c r="L34" s="148"/>
      <c r="Q34" s="47"/>
      <c r="S34" s="47"/>
      <c r="T34" s="47"/>
    </row>
    <row r="35" spans="1:20" ht="15.75" hidden="1" outlineLevel="1" x14ac:dyDescent="0.25">
      <c r="A35" s="4"/>
      <c r="B35" s="15"/>
      <c r="C35" s="16"/>
      <c r="D35" s="161">
        <f>[13]Šiluma!$E$11</f>
        <v>477.536</v>
      </c>
      <c r="E35" s="162"/>
      <c r="F35" s="163"/>
      <c r="G35" s="164">
        <f>[13]Šiluma!$H$11</f>
        <v>477.536</v>
      </c>
      <c r="H35" s="165"/>
      <c r="I35" s="162"/>
      <c r="J35" s="164"/>
      <c r="K35" s="166"/>
      <c r="L35" s="148"/>
      <c r="Q35" s="47"/>
      <c r="S35" s="47"/>
      <c r="T35" s="47"/>
    </row>
    <row r="36" spans="1:20" ht="15.75" hidden="1" outlineLevel="1" x14ac:dyDescent="0.25">
      <c r="A36" s="4"/>
      <c r="B36" s="15"/>
      <c r="C36" s="16"/>
      <c r="D36" s="161">
        <f>[14]Šiluma!$E$11</f>
        <v>361.64100000000002</v>
      </c>
      <c r="E36" s="162"/>
      <c r="F36" s="163"/>
      <c r="G36" s="164">
        <f>[14]Šiluma!$H$11</f>
        <v>361.64100000000002</v>
      </c>
      <c r="H36" s="165"/>
      <c r="I36" s="162"/>
      <c r="J36" s="164"/>
      <c r="K36" s="166"/>
      <c r="L36" s="148"/>
      <c r="Q36" s="47"/>
      <c r="S36" s="47"/>
      <c r="T36" s="47"/>
    </row>
    <row r="37" spans="1:20" ht="15.75" hidden="1" outlineLevel="1" x14ac:dyDescent="0.25">
      <c r="A37" s="4"/>
      <c r="B37" s="15"/>
      <c r="C37" s="16"/>
      <c r="D37" s="161">
        <f>[15]Šiluma!$E$11</f>
        <v>350.05</v>
      </c>
      <c r="E37" s="162"/>
      <c r="F37" s="163"/>
      <c r="G37" s="164">
        <f>[15]Šiluma!$H$11</f>
        <v>350.05</v>
      </c>
      <c r="H37" s="165"/>
      <c r="I37" s="162"/>
      <c r="J37" s="164"/>
      <c r="K37" s="166"/>
      <c r="L37" s="148"/>
      <c r="Q37" s="47"/>
      <c r="S37" s="47"/>
      <c r="T37" s="47"/>
    </row>
    <row r="38" spans="1:20" ht="15.75" hidden="1" outlineLevel="1" x14ac:dyDescent="0.25">
      <c r="A38" s="4"/>
      <c r="B38" s="15"/>
      <c r="C38" s="16"/>
      <c r="D38" s="161">
        <f>[16]Šiluma!$E$11</f>
        <v>205.589</v>
      </c>
      <c r="E38" s="162"/>
      <c r="F38" s="163"/>
      <c r="G38" s="164">
        <f>[16]Šiluma!$H$11</f>
        <v>205.589</v>
      </c>
      <c r="H38" s="165"/>
      <c r="I38" s="162"/>
      <c r="J38" s="164"/>
      <c r="K38" s="166"/>
      <c r="L38" s="148"/>
      <c r="Q38" s="47"/>
      <c r="S38" s="47"/>
      <c r="T38" s="47"/>
    </row>
    <row r="39" spans="1:20" ht="15.75" hidden="1" outlineLevel="1" x14ac:dyDescent="0.25">
      <c r="A39" s="4"/>
      <c r="B39" s="15"/>
      <c r="C39" s="16"/>
      <c r="D39" s="161">
        <f>[17]Šiluma!$E$11</f>
        <v>95.958799999999997</v>
      </c>
      <c r="E39" s="162"/>
      <c r="F39" s="163"/>
      <c r="G39" s="164">
        <f>[17]Šiluma!$H$11</f>
        <v>95.958799999999997</v>
      </c>
      <c r="H39" s="165"/>
      <c r="I39" s="162"/>
      <c r="J39" s="164"/>
      <c r="K39" s="166"/>
      <c r="L39" s="148"/>
      <c r="Q39" s="47"/>
      <c r="S39" s="47"/>
      <c r="T39" s="47"/>
    </row>
    <row r="40" spans="1:20" ht="15.75" hidden="1" outlineLevel="1" x14ac:dyDescent="0.25">
      <c r="A40" s="4"/>
      <c r="B40" s="15"/>
      <c r="C40" s="16"/>
      <c r="D40" s="161">
        <f>[18]Šiluma!$E$11</f>
        <v>76.277999999999992</v>
      </c>
      <c r="E40" s="162"/>
      <c r="F40" s="163"/>
      <c r="G40" s="164">
        <f>[18]Šiluma!$H$11</f>
        <v>76.277999999999992</v>
      </c>
      <c r="H40" s="165"/>
      <c r="I40" s="162"/>
      <c r="J40" s="164"/>
      <c r="K40" s="166"/>
      <c r="L40" s="148"/>
      <c r="Q40" s="47"/>
      <c r="S40" s="47"/>
      <c r="T40" s="47"/>
    </row>
    <row r="41" spans="1:20" ht="15.75" hidden="1" outlineLevel="1" x14ac:dyDescent="0.25">
      <c r="A41" s="4"/>
      <c r="B41" s="15"/>
      <c r="C41" s="16"/>
      <c r="D41" s="161">
        <f>[19]Šiluma!$E$11</f>
        <v>78.102999999999994</v>
      </c>
      <c r="E41" s="162"/>
      <c r="F41" s="163"/>
      <c r="G41" s="164">
        <f>[19]Šiluma!$H$11</f>
        <v>78.102999999999994</v>
      </c>
      <c r="H41" s="165"/>
      <c r="I41" s="162"/>
      <c r="J41" s="164"/>
      <c r="K41" s="166"/>
      <c r="L41" s="148"/>
      <c r="Q41" s="47"/>
      <c r="S41" s="47"/>
      <c r="T41" s="47"/>
    </row>
    <row r="42" spans="1:20" ht="15.75" hidden="1" outlineLevel="1" x14ac:dyDescent="0.25">
      <c r="A42" s="4"/>
      <c r="B42" s="15"/>
      <c r="C42" s="16"/>
      <c r="D42" s="161">
        <f>[20]Šiluma!$E$11</f>
        <v>61.210599999999999</v>
      </c>
      <c r="E42" s="162"/>
      <c r="F42" s="163"/>
      <c r="G42" s="164">
        <f>[20]Šiluma!$H$11</f>
        <v>61.210599999999999</v>
      </c>
      <c r="H42" s="165"/>
      <c r="I42" s="162"/>
      <c r="J42" s="164"/>
      <c r="K42" s="166"/>
      <c r="L42" s="148"/>
      <c r="Q42" s="47"/>
      <c r="S42" s="47"/>
      <c r="T42" s="47"/>
    </row>
    <row r="43" spans="1:20" ht="15.75" hidden="1" outlineLevel="1" x14ac:dyDescent="0.25">
      <c r="A43" s="4"/>
      <c r="B43" s="15"/>
      <c r="C43" s="16"/>
      <c r="D43" s="161">
        <f>[21]Šiluma!$E$11</f>
        <v>85.99</v>
      </c>
      <c r="E43" s="162"/>
      <c r="F43" s="163"/>
      <c r="G43" s="164">
        <f>[21]Šiluma!$H$11</f>
        <v>85.99</v>
      </c>
      <c r="H43" s="165"/>
      <c r="I43" s="162"/>
      <c r="J43" s="164"/>
      <c r="K43" s="166"/>
      <c r="L43" s="148"/>
      <c r="Q43" s="47"/>
      <c r="S43" s="47"/>
      <c r="T43" s="47"/>
    </row>
    <row r="44" spans="1:20" ht="15.75" hidden="1" outlineLevel="1" x14ac:dyDescent="0.25">
      <c r="A44" s="4"/>
      <c r="B44" s="15"/>
      <c r="C44" s="16"/>
      <c r="D44" s="161">
        <f>[22]Šiluma!$E$11</f>
        <v>215.577</v>
      </c>
      <c r="E44" s="162"/>
      <c r="F44" s="163"/>
      <c r="G44" s="164">
        <f>[22]Šiluma!$H$11</f>
        <v>215.577</v>
      </c>
      <c r="H44" s="165"/>
      <c r="I44" s="162"/>
      <c r="J44" s="164"/>
      <c r="K44" s="166"/>
      <c r="L44" s="148"/>
      <c r="Q44" s="47"/>
      <c r="S44" s="47"/>
      <c r="T44" s="47"/>
    </row>
    <row r="45" spans="1:20" ht="15.75" hidden="1" outlineLevel="1" x14ac:dyDescent="0.25">
      <c r="A45" s="4"/>
      <c r="B45" s="15"/>
      <c r="C45" s="16"/>
      <c r="D45" s="161">
        <f>[23]Šiluma!$E$11</f>
        <v>303.29849999999999</v>
      </c>
      <c r="E45" s="162"/>
      <c r="F45" s="163"/>
      <c r="G45" s="164">
        <f>[23]Šiluma!$H$11</f>
        <v>303.29849999999999</v>
      </c>
      <c r="H45" s="165"/>
      <c r="I45" s="162"/>
      <c r="J45" s="164"/>
      <c r="K45" s="166"/>
      <c r="L45" s="148"/>
      <c r="Q45" s="47"/>
      <c r="S45" s="47"/>
      <c r="T45" s="47"/>
    </row>
    <row r="46" spans="1:20" ht="15.75" hidden="1" outlineLevel="1" x14ac:dyDescent="0.25">
      <c r="A46" s="4"/>
      <c r="B46" s="15"/>
      <c r="C46" s="16"/>
      <c r="D46" s="161">
        <f>[24]Šiluma!$E$11</f>
        <v>389.63600000000002</v>
      </c>
      <c r="E46" s="162"/>
      <c r="F46" s="163"/>
      <c r="G46" s="164">
        <f>[24]Šiluma!$H$11</f>
        <v>389.63600000000002</v>
      </c>
      <c r="H46" s="165"/>
      <c r="I46" s="162"/>
      <c r="J46" s="164"/>
      <c r="K46" s="166"/>
      <c r="L46" s="148"/>
      <c r="Q46" s="47"/>
      <c r="S46" s="47"/>
      <c r="T46" s="47"/>
    </row>
    <row r="47" spans="1:20" ht="15.75" collapsed="1" x14ac:dyDescent="0.25">
      <c r="A47" s="4" t="s">
        <v>50</v>
      </c>
      <c r="B47" s="17" t="s">
        <v>51</v>
      </c>
      <c r="C47" s="16" t="s">
        <v>48</v>
      </c>
      <c r="D47" s="161">
        <f>SUM(D35:D46)</f>
        <v>2700.8679000000002</v>
      </c>
      <c r="E47" s="162"/>
      <c r="F47" s="167"/>
      <c r="G47" s="164">
        <f>SUM(G35:G46)</f>
        <v>2700.8679000000002</v>
      </c>
      <c r="H47" s="165"/>
      <c r="I47" s="162"/>
      <c r="J47" s="164"/>
      <c r="K47" s="166"/>
      <c r="L47" s="148"/>
      <c r="Q47" s="47"/>
      <c r="S47" s="47"/>
      <c r="T47" s="47"/>
    </row>
    <row r="48" spans="1:20" ht="15.75" hidden="1" outlineLevel="1" x14ac:dyDescent="0.25">
      <c r="A48" s="4"/>
      <c r="B48" s="17"/>
      <c r="C48" s="16"/>
      <c r="D48" s="161">
        <f>[13]Šiluma!$E$12</f>
        <v>770.21199999999999</v>
      </c>
      <c r="E48" s="162"/>
      <c r="F48" s="167"/>
      <c r="G48" s="164">
        <f>[13]Šiluma!$H$12</f>
        <v>770.21199999999999</v>
      </c>
      <c r="H48" s="165"/>
      <c r="I48" s="162"/>
      <c r="J48" s="164"/>
      <c r="K48" s="166"/>
      <c r="L48" s="148"/>
      <c r="Q48" s="47"/>
      <c r="S48" s="47"/>
      <c r="T48" s="47"/>
    </row>
    <row r="49" spans="1:20" ht="15.75" hidden="1" outlineLevel="1" x14ac:dyDescent="0.25">
      <c r="A49" s="4"/>
      <c r="B49" s="17"/>
      <c r="C49" s="16"/>
      <c r="D49" s="161">
        <f>[14]Šiluma!$E$12</f>
        <v>514.73300000000006</v>
      </c>
      <c r="E49" s="162"/>
      <c r="F49" s="167"/>
      <c r="G49" s="164">
        <f>[14]Šiluma!$H$12</f>
        <v>514.73300000000006</v>
      </c>
      <c r="H49" s="165"/>
      <c r="I49" s="162"/>
      <c r="J49" s="164"/>
      <c r="K49" s="166"/>
      <c r="L49" s="148"/>
      <c r="Q49" s="47"/>
      <c r="S49" s="47"/>
      <c r="T49" s="47"/>
    </row>
    <row r="50" spans="1:20" ht="15.75" hidden="1" outlineLevel="1" x14ac:dyDescent="0.25">
      <c r="A50" s="4"/>
      <c r="B50" s="17"/>
      <c r="C50" s="16"/>
      <c r="D50" s="161">
        <f>[15]Šiluma!$E$12</f>
        <v>400.22500000000002</v>
      </c>
      <c r="E50" s="162"/>
      <c r="F50" s="167"/>
      <c r="G50" s="164">
        <f>[15]Šiluma!$H$12</f>
        <v>400.22500000000002</v>
      </c>
      <c r="H50" s="165"/>
      <c r="I50" s="162"/>
      <c r="J50" s="164"/>
      <c r="K50" s="166"/>
      <c r="L50" s="148"/>
      <c r="Q50" s="47"/>
      <c r="S50" s="47"/>
      <c r="T50" s="47"/>
    </row>
    <row r="51" spans="1:20" ht="15.75" hidden="1" outlineLevel="1" x14ac:dyDescent="0.25">
      <c r="A51" s="4"/>
      <c r="B51" s="17"/>
      <c r="C51" s="16"/>
      <c r="D51" s="161">
        <f>[16]Šiluma!$E$12</f>
        <v>178.005</v>
      </c>
      <c r="E51" s="162"/>
      <c r="F51" s="167"/>
      <c r="G51" s="164">
        <f>[16]Šiluma!$H$12</f>
        <v>178.005</v>
      </c>
      <c r="H51" s="165"/>
      <c r="I51" s="162"/>
      <c r="J51" s="164"/>
      <c r="K51" s="166"/>
      <c r="L51" s="148"/>
      <c r="Q51" s="47"/>
      <c r="S51" s="47"/>
      <c r="T51" s="47"/>
    </row>
    <row r="52" spans="1:20" ht="15.75" hidden="1" outlineLevel="1" x14ac:dyDescent="0.25">
      <c r="A52" s="4"/>
      <c r="B52" s="17"/>
      <c r="C52" s="16"/>
      <c r="D52" s="161">
        <f>[17]Šiluma!$E$12</f>
        <v>25.658999999999999</v>
      </c>
      <c r="E52" s="162"/>
      <c r="F52" s="167"/>
      <c r="G52" s="164">
        <f>[17]Šiluma!$H$12</f>
        <v>25.658999999999999</v>
      </c>
      <c r="H52" s="165"/>
      <c r="I52" s="162"/>
      <c r="J52" s="164"/>
      <c r="K52" s="166"/>
      <c r="L52" s="148"/>
      <c r="Q52" s="47"/>
      <c r="S52" s="47"/>
      <c r="T52" s="47"/>
    </row>
    <row r="53" spans="1:20" ht="15.75" hidden="1" outlineLevel="1" x14ac:dyDescent="0.25">
      <c r="A53" s="4"/>
      <c r="B53" s="17"/>
      <c r="C53" s="16"/>
      <c r="D53" s="161">
        <f>[18]Šiluma!$E$12</f>
        <v>17.096</v>
      </c>
      <c r="E53" s="162"/>
      <c r="F53" s="167"/>
      <c r="G53" s="164">
        <f>[18]Šiluma!$H$12</f>
        <v>17.096</v>
      </c>
      <c r="H53" s="165"/>
      <c r="I53" s="162"/>
      <c r="J53" s="164"/>
      <c r="K53" s="166"/>
      <c r="L53" s="148"/>
      <c r="Q53" s="47"/>
      <c r="S53" s="47"/>
      <c r="T53" s="47"/>
    </row>
    <row r="54" spans="1:20" ht="15.75" hidden="1" outlineLevel="1" x14ac:dyDescent="0.25">
      <c r="A54" s="4"/>
      <c r="B54" s="17"/>
      <c r="C54" s="16"/>
      <c r="D54" s="161">
        <f>[19]Šiluma!$E$12</f>
        <v>12.367000000000001</v>
      </c>
      <c r="E54" s="162"/>
      <c r="F54" s="167"/>
      <c r="G54" s="164">
        <f>[19]Šiluma!$H$12</f>
        <v>12.367000000000001</v>
      </c>
      <c r="H54" s="165"/>
      <c r="I54" s="162"/>
      <c r="J54" s="164"/>
      <c r="K54" s="166"/>
      <c r="L54" s="148"/>
      <c r="Q54" s="47"/>
      <c r="S54" s="47"/>
      <c r="T54" s="47"/>
    </row>
    <row r="55" spans="1:20" ht="15.75" hidden="1" outlineLevel="1" x14ac:dyDescent="0.25">
      <c r="A55" s="4"/>
      <c r="B55" s="17"/>
      <c r="C55" s="16"/>
      <c r="D55" s="161">
        <f>[20]Šiluma!$E$12</f>
        <v>7.5819999999999999</v>
      </c>
      <c r="E55" s="162"/>
      <c r="F55" s="167"/>
      <c r="G55" s="164">
        <f>[20]Šiluma!$H$12</f>
        <v>7.5819999999999999</v>
      </c>
      <c r="H55" s="165"/>
      <c r="I55" s="162"/>
      <c r="J55" s="164"/>
      <c r="K55" s="166"/>
      <c r="L55" s="148"/>
      <c r="Q55" s="47"/>
      <c r="S55" s="47"/>
      <c r="T55" s="47"/>
    </row>
    <row r="56" spans="1:20" ht="15.75" hidden="1" outlineLevel="1" x14ac:dyDescent="0.25">
      <c r="A56" s="4"/>
      <c r="B56" s="17"/>
      <c r="C56" s="16"/>
      <c r="D56" s="161">
        <f>[21]Šiluma!$E$12</f>
        <v>17.79</v>
      </c>
      <c r="E56" s="162"/>
      <c r="F56" s="167"/>
      <c r="G56" s="164">
        <f>[21]Šiluma!$H$12</f>
        <v>17.79</v>
      </c>
      <c r="H56" s="165"/>
      <c r="I56" s="162"/>
      <c r="J56" s="164"/>
      <c r="K56" s="166"/>
      <c r="L56" s="148"/>
      <c r="Q56" s="47"/>
      <c r="S56" s="47"/>
      <c r="T56" s="47"/>
    </row>
    <row r="57" spans="1:20" ht="15.75" hidden="1" outlineLevel="1" x14ac:dyDescent="0.25">
      <c r="A57" s="4"/>
      <c r="B57" s="17"/>
      <c r="C57" s="16"/>
      <c r="D57" s="161">
        <f>[22]Šiluma!$E$12</f>
        <v>200.49</v>
      </c>
      <c r="E57" s="162"/>
      <c r="F57" s="167"/>
      <c r="G57" s="164">
        <f>[22]Šiluma!$H$12</f>
        <v>200.49</v>
      </c>
      <c r="H57" s="165"/>
      <c r="I57" s="162"/>
      <c r="J57" s="164"/>
      <c r="K57" s="166"/>
      <c r="L57" s="148"/>
      <c r="Q57" s="47"/>
      <c r="S57" s="47"/>
      <c r="T57" s="47"/>
    </row>
    <row r="58" spans="1:20" ht="15.75" hidden="1" outlineLevel="1" x14ac:dyDescent="0.25">
      <c r="A58" s="4"/>
      <c r="B58" s="17"/>
      <c r="C58" s="16"/>
      <c r="D58" s="161">
        <f>[23]Šiluma!$E$12</f>
        <v>362.75200000000001</v>
      </c>
      <c r="E58" s="162"/>
      <c r="F58" s="167"/>
      <c r="G58" s="164">
        <f>[23]Šiluma!$H$12</f>
        <v>362.75200000000001</v>
      </c>
      <c r="H58" s="165"/>
      <c r="I58" s="162"/>
      <c r="J58" s="164"/>
      <c r="K58" s="166"/>
      <c r="L58" s="148"/>
      <c r="Q58" s="47"/>
      <c r="S58" s="47"/>
      <c r="T58" s="47"/>
    </row>
    <row r="59" spans="1:20" ht="15.75" hidden="1" outlineLevel="1" x14ac:dyDescent="0.25">
      <c r="A59" s="4"/>
      <c r="B59" s="17"/>
      <c r="C59" s="16"/>
      <c r="D59" s="161">
        <f>[24]Šiluma!$E$12</f>
        <v>479.22500000000002</v>
      </c>
      <c r="E59" s="162"/>
      <c r="F59" s="167"/>
      <c r="G59" s="164">
        <f>[24]Šiluma!$H$12</f>
        <v>479.22500000000002</v>
      </c>
      <c r="H59" s="165"/>
      <c r="I59" s="162"/>
      <c r="J59" s="164"/>
      <c r="K59" s="166"/>
      <c r="L59" s="148"/>
      <c r="Q59" s="47"/>
      <c r="S59" s="47"/>
      <c r="T59" s="47"/>
    </row>
    <row r="60" spans="1:20" ht="15.75" collapsed="1" x14ac:dyDescent="0.25">
      <c r="A60" s="4" t="s">
        <v>52</v>
      </c>
      <c r="B60" s="17" t="s">
        <v>53</v>
      </c>
      <c r="C60" s="16" t="s">
        <v>48</v>
      </c>
      <c r="D60" s="161">
        <f>SUM(D48:D59)</f>
        <v>2986.1360000000004</v>
      </c>
      <c r="E60" s="162"/>
      <c r="F60" s="167"/>
      <c r="G60" s="164">
        <f>SUM(G48:G59)</f>
        <v>2986.1360000000004</v>
      </c>
      <c r="H60" s="165"/>
      <c r="I60" s="162"/>
      <c r="J60" s="164"/>
      <c r="K60" s="166"/>
      <c r="L60" s="148"/>
      <c r="Q60" s="47"/>
      <c r="S60" s="47"/>
      <c r="T60" s="47"/>
    </row>
    <row r="61" spans="1:20" ht="15.75" hidden="1" outlineLevel="1" x14ac:dyDescent="0.25">
      <c r="A61" s="4"/>
      <c r="B61" s="17"/>
      <c r="C61" s="16"/>
      <c r="D61" s="161">
        <f>[13]Šiluma!$E$13</f>
        <v>132.50199999999978</v>
      </c>
      <c r="E61" s="162"/>
      <c r="F61" s="162">
        <f>[13]Šiluma!$G$13</f>
        <v>132.50199999999978</v>
      </c>
      <c r="G61" s="164"/>
      <c r="H61" s="168">
        <f>[13]Šiluma!$I$13</f>
        <v>22.689999999999998</v>
      </c>
      <c r="I61" s="162"/>
      <c r="J61" s="169">
        <f>[13]Šiluma!$K$13</f>
        <v>22.689999999999998</v>
      </c>
      <c r="K61" s="166"/>
      <c r="L61" s="148"/>
      <c r="Q61" s="47"/>
      <c r="S61" s="47"/>
      <c r="T61" s="47"/>
    </row>
    <row r="62" spans="1:20" ht="15.75" hidden="1" outlineLevel="1" x14ac:dyDescent="0.25">
      <c r="A62" s="4"/>
      <c r="B62" s="17"/>
      <c r="C62" s="16"/>
      <c r="D62" s="161">
        <f>[14]Šiluma!$E$13</f>
        <v>148.21599999999989</v>
      </c>
      <c r="E62" s="162"/>
      <c r="F62" s="162">
        <f>[14]Šiluma!$G$13</f>
        <v>148.21599999999989</v>
      </c>
      <c r="G62" s="164"/>
      <c r="H62" s="168">
        <f>[14]Šiluma!$I$13</f>
        <v>45.20999999999998</v>
      </c>
      <c r="I62" s="162"/>
      <c r="J62" s="169">
        <f>[14]Šiluma!$K$13</f>
        <v>45.20999999999998</v>
      </c>
      <c r="K62" s="166"/>
      <c r="L62" s="148"/>
      <c r="Q62" s="47"/>
      <c r="S62" s="47"/>
      <c r="T62" s="47"/>
    </row>
    <row r="63" spans="1:20" ht="15.75" hidden="1" outlineLevel="1" x14ac:dyDescent="0.25">
      <c r="A63" s="4"/>
      <c r="B63" s="17"/>
      <c r="C63" s="16"/>
      <c r="D63" s="161">
        <f>[15]Šiluma!$E$13</f>
        <v>205.48499999999996</v>
      </c>
      <c r="E63" s="162"/>
      <c r="F63" s="162">
        <f>[15]Šiluma!$G$13</f>
        <v>205.48499999999996</v>
      </c>
      <c r="G63" s="164"/>
      <c r="H63" s="168">
        <f>[15]Šiluma!$I$13</f>
        <v>47.839999999999975</v>
      </c>
      <c r="I63" s="162"/>
      <c r="J63" s="169">
        <f>[15]Šiluma!$K$13</f>
        <v>47.839999999999975</v>
      </c>
      <c r="K63" s="166"/>
      <c r="L63" s="148"/>
      <c r="Q63" s="47"/>
      <c r="S63" s="47"/>
      <c r="T63" s="47"/>
    </row>
    <row r="64" spans="1:20" ht="15.75" hidden="1" outlineLevel="1" x14ac:dyDescent="0.25">
      <c r="A64" s="4"/>
      <c r="B64" s="17"/>
      <c r="C64" s="16"/>
      <c r="D64" s="161">
        <f>[16]Šiluma!$E$13</f>
        <v>131.51599999999996</v>
      </c>
      <c r="E64" s="162"/>
      <c r="F64" s="162">
        <f>[16]Šiluma!$G$13</f>
        <v>131.51599999999996</v>
      </c>
      <c r="G64" s="164"/>
      <c r="H64" s="168">
        <f>[16]Šiluma!$I$13</f>
        <v>55.759999999999991</v>
      </c>
      <c r="I64" s="162"/>
      <c r="J64" s="169">
        <f>[16]Šiluma!$K$13</f>
        <v>55.759999999999991</v>
      </c>
      <c r="K64" s="166"/>
      <c r="L64" s="148"/>
      <c r="Q64" s="47"/>
      <c r="S64" s="47"/>
      <c r="T64" s="47"/>
    </row>
    <row r="65" spans="1:20" ht="15.75" hidden="1" outlineLevel="1" x14ac:dyDescent="0.25">
      <c r="A65" s="4"/>
      <c r="B65" s="17"/>
      <c r="C65" s="16"/>
      <c r="D65" s="161">
        <f>[17]Šiluma!$E$13</f>
        <v>167.18220000000002</v>
      </c>
      <c r="E65" s="162"/>
      <c r="F65" s="162">
        <f>[17]Šiluma!$G$13</f>
        <v>167.18220000000002</v>
      </c>
      <c r="G65" s="164"/>
      <c r="H65" s="168">
        <f>[17]Šiluma!$I$13</f>
        <v>45.930000000000007</v>
      </c>
      <c r="I65" s="162"/>
      <c r="J65" s="169">
        <f>[17]Šiluma!$K$13</f>
        <v>45.930000000000007</v>
      </c>
      <c r="K65" s="166"/>
      <c r="L65" s="148"/>
      <c r="Q65" s="47"/>
      <c r="S65" s="47"/>
      <c r="T65" s="47"/>
    </row>
    <row r="66" spans="1:20" ht="15.75" hidden="1" outlineLevel="1" x14ac:dyDescent="0.25">
      <c r="A66" s="4"/>
      <c r="B66" s="17"/>
      <c r="C66" s="16"/>
      <c r="D66" s="161">
        <f>[18]Šiluma!$E$13</f>
        <v>137.476</v>
      </c>
      <c r="E66" s="162"/>
      <c r="F66" s="162">
        <f>[18]Šiluma!$G$13</f>
        <v>137.476</v>
      </c>
      <c r="G66" s="164"/>
      <c r="H66" s="168">
        <f>[18]Šiluma!$I$13</f>
        <v>70.829999999999984</v>
      </c>
      <c r="I66" s="162"/>
      <c r="J66" s="169">
        <f>[18]Šiluma!$K$13</f>
        <v>70.829999999999984</v>
      </c>
      <c r="K66" s="166"/>
      <c r="L66" s="148"/>
      <c r="Q66" s="47"/>
      <c r="S66" s="47"/>
      <c r="T66" s="47"/>
    </row>
    <row r="67" spans="1:20" ht="15.75" hidden="1" outlineLevel="1" x14ac:dyDescent="0.25">
      <c r="A67" s="4"/>
      <c r="B67" s="17"/>
      <c r="C67" s="16"/>
      <c r="D67" s="161">
        <f>[19]Šiluma!$E$13</f>
        <v>128.16899999999993</v>
      </c>
      <c r="E67" s="162"/>
      <c r="F67" s="162">
        <f>[19]Šiluma!$G$13</f>
        <v>128.16899999999993</v>
      </c>
      <c r="G67" s="164"/>
      <c r="H67" s="168">
        <f>[19]Šiluma!$I$13</f>
        <v>37.350000000000023</v>
      </c>
      <c r="I67" s="162"/>
      <c r="J67" s="169">
        <f>[19]Šiluma!$K$13</f>
        <v>37.350000000000023</v>
      </c>
      <c r="K67" s="166"/>
      <c r="L67" s="148"/>
      <c r="Q67" s="47"/>
      <c r="S67" s="47"/>
      <c r="T67" s="47"/>
    </row>
    <row r="68" spans="1:20" ht="15.75" hidden="1" outlineLevel="1" x14ac:dyDescent="0.25">
      <c r="A68" s="4"/>
      <c r="B68" s="17"/>
      <c r="C68" s="16"/>
      <c r="D68" s="161">
        <f>[20]Šiluma!$E$13</f>
        <v>116.7574</v>
      </c>
      <c r="E68" s="162"/>
      <c r="F68" s="162">
        <f>[20]Šiluma!$G$13</f>
        <v>116.7574</v>
      </c>
      <c r="G68" s="164"/>
      <c r="H68" s="168">
        <f>[20]Šiluma!$I$13</f>
        <v>63.170000000000016</v>
      </c>
      <c r="I68" s="162"/>
      <c r="J68" s="169">
        <f>[20]Šiluma!$K$13</f>
        <v>63.170000000000016</v>
      </c>
      <c r="K68" s="166"/>
      <c r="L68" s="148"/>
      <c r="Q68" s="47"/>
      <c r="S68" s="47"/>
      <c r="T68" s="47"/>
    </row>
    <row r="69" spans="1:20" ht="15.75" hidden="1" outlineLevel="1" x14ac:dyDescent="0.25">
      <c r="A69" s="4"/>
      <c r="B69" s="17"/>
      <c r="C69" s="16"/>
      <c r="D69" s="161">
        <f>[21]Šiluma!$E$13</f>
        <v>149.38999999999999</v>
      </c>
      <c r="E69" s="162"/>
      <c r="F69" s="162">
        <f>[21]Šiluma!$G$13</f>
        <v>149.38999999999999</v>
      </c>
      <c r="G69" s="164"/>
      <c r="H69" s="168">
        <f>[21]Šiluma!$I$13</f>
        <v>32.28000000000003</v>
      </c>
      <c r="I69" s="162"/>
      <c r="J69" s="169">
        <f>[21]Šiluma!$K$13</f>
        <v>32.28000000000003</v>
      </c>
      <c r="K69" s="166"/>
      <c r="L69" s="148"/>
      <c r="Q69" s="47"/>
      <c r="S69" s="47"/>
      <c r="T69" s="47"/>
    </row>
    <row r="70" spans="1:20" ht="15.75" hidden="1" outlineLevel="1" x14ac:dyDescent="0.25">
      <c r="A70" s="4"/>
      <c r="B70" s="17"/>
      <c r="C70" s="16"/>
      <c r="D70" s="161">
        <f>[22]Šiluma!$E$13</f>
        <v>172.83299999999994</v>
      </c>
      <c r="E70" s="162"/>
      <c r="F70" s="162">
        <f>[22]Šiluma!$G$13</f>
        <v>172.83299999999994</v>
      </c>
      <c r="G70" s="164"/>
      <c r="H70" s="168">
        <f>[22]Šiluma!$I$13</f>
        <v>69.759999999999991</v>
      </c>
      <c r="I70" s="162"/>
      <c r="J70" s="169">
        <f>[22]Šiluma!$K$13</f>
        <v>69.759999999999991</v>
      </c>
      <c r="K70" s="166"/>
      <c r="L70" s="148"/>
      <c r="Q70" s="47"/>
      <c r="S70" s="47"/>
      <c r="T70" s="47"/>
    </row>
    <row r="71" spans="1:20" ht="15.75" hidden="1" outlineLevel="1" x14ac:dyDescent="0.25">
      <c r="A71" s="4"/>
      <c r="B71" s="17"/>
      <c r="C71" s="16"/>
      <c r="D71" s="161">
        <f>[23]Šiluma!$E$13</f>
        <v>179.36549999999994</v>
      </c>
      <c r="E71" s="162"/>
      <c r="F71" s="162">
        <f>[23]Šiluma!$G$13</f>
        <v>179.36549999999994</v>
      </c>
      <c r="G71" s="164"/>
      <c r="H71" s="168">
        <f>[23]Šiluma!$I$13</f>
        <v>79.269999999999982</v>
      </c>
      <c r="I71" s="162"/>
      <c r="J71" s="169">
        <f>[23]Šiluma!$K$13</f>
        <v>79.269999999999982</v>
      </c>
      <c r="K71" s="166"/>
      <c r="L71" s="148"/>
      <c r="Q71" s="47"/>
      <c r="S71" s="47"/>
      <c r="T71" s="47"/>
    </row>
    <row r="72" spans="1:20" ht="15.75" hidden="1" outlineLevel="1" x14ac:dyDescent="0.25">
      <c r="A72" s="4"/>
      <c r="B72" s="17"/>
      <c r="C72" s="16"/>
      <c r="D72" s="161">
        <f>[24]Šiluma!$E$13</f>
        <v>124.96999999999976</v>
      </c>
      <c r="E72" s="162"/>
      <c r="F72" s="162">
        <f>[24]Šiluma!$G$13</f>
        <v>124.96999999999976</v>
      </c>
      <c r="G72" s="164"/>
      <c r="H72" s="168">
        <f>[24]Šiluma!$I$13</f>
        <v>117.19</v>
      </c>
      <c r="I72" s="162"/>
      <c r="J72" s="169">
        <f>[24]Šiluma!$K$13</f>
        <v>117.19</v>
      </c>
      <c r="K72" s="166"/>
      <c r="L72" s="148"/>
      <c r="Q72" s="47"/>
      <c r="S72" s="47"/>
      <c r="T72" s="47"/>
    </row>
    <row r="73" spans="1:20" ht="15.75" collapsed="1" x14ac:dyDescent="0.25">
      <c r="A73" s="4" t="s">
        <v>54</v>
      </c>
      <c r="B73" s="15" t="s">
        <v>55</v>
      </c>
      <c r="C73" s="16" t="s">
        <v>48</v>
      </c>
      <c r="D73" s="161">
        <f>SUM(D61:D72)</f>
        <v>1793.8620999999991</v>
      </c>
      <c r="E73" s="162"/>
      <c r="F73" s="162">
        <f>SUM(F61:F72)</f>
        <v>1793.8620999999991</v>
      </c>
      <c r="G73" s="164"/>
      <c r="H73" s="168">
        <f>SUM(H61:H72)</f>
        <v>687.28</v>
      </c>
      <c r="I73" s="162"/>
      <c r="J73" s="169">
        <f>SUM(J61:J72)</f>
        <v>687.28</v>
      </c>
      <c r="K73" s="166"/>
      <c r="L73" s="148"/>
      <c r="Q73" s="47"/>
      <c r="S73" s="47"/>
      <c r="T73" s="47"/>
    </row>
    <row r="74" spans="1:20" ht="15.75" hidden="1" outlineLevel="1" x14ac:dyDescent="0.25">
      <c r="A74" s="4"/>
      <c r="B74" s="15"/>
      <c r="C74" s="16"/>
      <c r="D74" s="161">
        <f>[13]Šiluma!$E$14</f>
        <v>21.2</v>
      </c>
      <c r="E74" s="162"/>
      <c r="F74" s="162">
        <f>[13]Šiluma!$G$14</f>
        <v>21.2</v>
      </c>
      <c r="G74" s="164"/>
      <c r="H74" s="168"/>
      <c r="I74" s="162"/>
      <c r="J74" s="169"/>
      <c r="K74" s="166"/>
      <c r="L74" s="148"/>
      <c r="Q74" s="47"/>
      <c r="S74" s="47"/>
      <c r="T74" s="47"/>
    </row>
    <row r="75" spans="1:20" ht="15.75" hidden="1" outlineLevel="1" x14ac:dyDescent="0.25">
      <c r="A75" s="4"/>
      <c r="B75" s="15"/>
      <c r="C75" s="16"/>
      <c r="D75" s="161">
        <f>[14]Šiluma!$E$14</f>
        <v>20.240000000000002</v>
      </c>
      <c r="E75" s="162"/>
      <c r="F75" s="162">
        <f>[14]Šiluma!$G$14</f>
        <v>20.240000000000002</v>
      </c>
      <c r="G75" s="164"/>
      <c r="H75" s="168"/>
      <c r="I75" s="162"/>
      <c r="J75" s="169"/>
      <c r="K75" s="166"/>
      <c r="L75" s="148"/>
      <c r="Q75" s="47"/>
      <c r="S75" s="47"/>
      <c r="T75" s="47"/>
    </row>
    <row r="76" spans="1:20" ht="15.75" hidden="1" outlineLevel="1" x14ac:dyDescent="0.25">
      <c r="A76" s="4"/>
      <c r="B76" s="15"/>
      <c r="C76" s="16"/>
      <c r="D76" s="161">
        <f>[15]Šiluma!$E$14</f>
        <v>20.079999999999998</v>
      </c>
      <c r="E76" s="162"/>
      <c r="F76" s="162">
        <f>[15]Šiluma!$G$14</f>
        <v>20.079999999999998</v>
      </c>
      <c r="G76" s="164"/>
      <c r="H76" s="168"/>
      <c r="I76" s="162"/>
      <c r="J76" s="169"/>
      <c r="K76" s="166"/>
      <c r="L76" s="148"/>
      <c r="Q76" s="47"/>
      <c r="S76" s="47"/>
      <c r="T76" s="47"/>
    </row>
    <row r="77" spans="1:20" ht="15.75" hidden="1" outlineLevel="1" x14ac:dyDescent="0.25">
      <c r="A77" s="4"/>
      <c r="B77" s="15"/>
      <c r="C77" s="16"/>
      <c r="D77" s="161">
        <f>[16]Šiluma!$E$14</f>
        <v>9.8000000000000007</v>
      </c>
      <c r="E77" s="162"/>
      <c r="F77" s="162">
        <f>[16]Šiluma!$G$14</f>
        <v>9.8000000000000007</v>
      </c>
      <c r="G77" s="164"/>
      <c r="H77" s="168"/>
      <c r="I77" s="162"/>
      <c r="J77" s="169"/>
      <c r="K77" s="166"/>
      <c r="L77" s="148"/>
      <c r="Q77" s="47"/>
      <c r="S77" s="47"/>
      <c r="T77" s="47"/>
    </row>
    <row r="78" spans="1:20" ht="15.75" hidden="1" outlineLevel="1" x14ac:dyDescent="0.25">
      <c r="A78" s="4"/>
      <c r="B78" s="15"/>
      <c r="C78" s="16"/>
      <c r="D78" s="161">
        <f>[17]Šiluma!$E$14</f>
        <v>5</v>
      </c>
      <c r="E78" s="162"/>
      <c r="F78" s="162">
        <f>[17]Šiluma!$G$14</f>
        <v>5</v>
      </c>
      <c r="G78" s="164"/>
      <c r="H78" s="168"/>
      <c r="I78" s="162"/>
      <c r="J78" s="169"/>
      <c r="K78" s="166"/>
      <c r="L78" s="148"/>
      <c r="Q78" s="47"/>
      <c r="S78" s="47"/>
      <c r="T78" s="47"/>
    </row>
    <row r="79" spans="1:20" ht="15.75" hidden="1" outlineLevel="1" x14ac:dyDescent="0.25">
      <c r="A79" s="4"/>
      <c r="B79" s="15"/>
      <c r="C79" s="16"/>
      <c r="D79" s="161">
        <f>[18]Šiluma!$E$14</f>
        <v>7.3</v>
      </c>
      <c r="E79" s="162"/>
      <c r="F79" s="162">
        <f>[18]Šiluma!$G$14</f>
        <v>7.3</v>
      </c>
      <c r="G79" s="164"/>
      <c r="H79" s="168"/>
      <c r="I79" s="162"/>
      <c r="J79" s="169"/>
      <c r="K79" s="166"/>
      <c r="L79" s="148"/>
      <c r="Q79" s="47"/>
      <c r="S79" s="47"/>
      <c r="T79" s="47"/>
    </row>
    <row r="80" spans="1:20" ht="15.75" hidden="1" outlineLevel="1" x14ac:dyDescent="0.25">
      <c r="A80" s="4"/>
      <c r="B80" s="15"/>
      <c r="C80" s="16"/>
      <c r="D80" s="161">
        <f>[19]Šiluma!$E$14</f>
        <v>5.3</v>
      </c>
      <c r="E80" s="162"/>
      <c r="F80" s="162">
        <f>[19]Šiluma!$G$14</f>
        <v>5.3</v>
      </c>
      <c r="G80" s="164"/>
      <c r="H80" s="168"/>
      <c r="I80" s="162"/>
      <c r="J80" s="169"/>
      <c r="K80" s="166"/>
      <c r="L80" s="148"/>
      <c r="Q80" s="47"/>
      <c r="S80" s="47"/>
      <c r="T80" s="47"/>
    </row>
    <row r="81" spans="1:20" ht="15.75" hidden="1" outlineLevel="1" x14ac:dyDescent="0.25">
      <c r="A81" s="4"/>
      <c r="B81" s="15"/>
      <c r="C81" s="16"/>
      <c r="D81" s="161">
        <f>[20]Šiluma!$E$14</f>
        <v>3.2</v>
      </c>
      <c r="E81" s="162"/>
      <c r="F81" s="162">
        <f>[20]Šiluma!$G$14</f>
        <v>3.2</v>
      </c>
      <c r="G81" s="164"/>
      <c r="H81" s="168"/>
      <c r="I81" s="162"/>
      <c r="J81" s="169"/>
      <c r="K81" s="166"/>
      <c r="L81" s="148"/>
      <c r="Q81" s="47"/>
      <c r="S81" s="47"/>
      <c r="T81" s="47"/>
    </row>
    <row r="82" spans="1:20" ht="15.75" hidden="1" outlineLevel="1" x14ac:dyDescent="0.25">
      <c r="A82" s="4"/>
      <c r="B82" s="15"/>
      <c r="C82" s="16"/>
      <c r="D82" s="161">
        <f>[21]Šiluma!$E$14</f>
        <v>4.4000000000000004</v>
      </c>
      <c r="E82" s="162"/>
      <c r="F82" s="162">
        <f>[21]Šiluma!$G$14</f>
        <v>4.4000000000000004</v>
      </c>
      <c r="G82" s="164"/>
      <c r="H82" s="168"/>
      <c r="I82" s="162"/>
      <c r="J82" s="169"/>
      <c r="K82" s="166"/>
      <c r="L82" s="148"/>
      <c r="Q82" s="47"/>
      <c r="S82" s="47"/>
      <c r="T82" s="47"/>
    </row>
    <row r="83" spans="1:20" ht="15.75" hidden="1" outlineLevel="1" x14ac:dyDescent="0.25">
      <c r="A83" s="4"/>
      <c r="B83" s="15"/>
      <c r="C83" s="16"/>
      <c r="D83" s="161">
        <f>[22]Šiluma!$E$14</f>
        <v>7.9</v>
      </c>
      <c r="E83" s="162"/>
      <c r="F83" s="162">
        <f>[22]Šiluma!$G$14</f>
        <v>7.9</v>
      </c>
      <c r="G83" s="164"/>
      <c r="H83" s="168"/>
      <c r="I83" s="162"/>
      <c r="J83" s="169"/>
      <c r="K83" s="166"/>
      <c r="L83" s="148"/>
      <c r="Q83" s="47"/>
      <c r="S83" s="47"/>
      <c r="T83" s="47"/>
    </row>
    <row r="84" spans="1:20" ht="15.75" hidden="1" outlineLevel="1" x14ac:dyDescent="0.25">
      <c r="A84" s="4"/>
      <c r="B84" s="15"/>
      <c r="C84" s="16"/>
      <c r="D84" s="161">
        <f>[23]Šiluma!$E$14</f>
        <v>17.7</v>
      </c>
      <c r="E84" s="162"/>
      <c r="F84" s="162">
        <f>[23]Šiluma!$G$14</f>
        <v>17.7</v>
      </c>
      <c r="G84" s="164"/>
      <c r="H84" s="168"/>
      <c r="I84" s="162"/>
      <c r="J84" s="169"/>
      <c r="K84" s="166"/>
      <c r="L84" s="148"/>
      <c r="Q84" s="47"/>
      <c r="S84" s="47"/>
      <c r="T84" s="47"/>
    </row>
    <row r="85" spans="1:20" ht="15.75" hidden="1" outlineLevel="1" x14ac:dyDescent="0.25">
      <c r="A85" s="4"/>
      <c r="B85" s="15"/>
      <c r="C85" s="16"/>
      <c r="D85" s="161">
        <f>[24]Šiluma!$E$14</f>
        <v>32.799999999999997</v>
      </c>
      <c r="E85" s="162"/>
      <c r="F85" s="162">
        <f>[24]Šiluma!$G$14</f>
        <v>32.799999999999997</v>
      </c>
      <c r="G85" s="164"/>
      <c r="H85" s="168"/>
      <c r="I85" s="162"/>
      <c r="J85" s="169"/>
      <c r="K85" s="166"/>
      <c r="L85" s="148"/>
      <c r="Q85" s="47"/>
      <c r="S85" s="47"/>
      <c r="T85" s="47"/>
    </row>
    <row r="86" spans="1:20" ht="15.75" collapsed="1" x14ac:dyDescent="0.25">
      <c r="A86" s="4" t="s">
        <v>33</v>
      </c>
      <c r="B86" s="18" t="s">
        <v>56</v>
      </c>
      <c r="C86" s="16" t="s">
        <v>48</v>
      </c>
      <c r="D86" s="161">
        <f>SUM(D74:D85)</f>
        <v>154.92000000000002</v>
      </c>
      <c r="E86" s="162"/>
      <c r="F86" s="162">
        <f>SUM(F74:F85)</f>
        <v>154.92000000000002</v>
      </c>
      <c r="G86" s="164"/>
      <c r="H86" s="165"/>
      <c r="I86" s="162"/>
      <c r="J86" s="170"/>
      <c r="K86" s="166"/>
      <c r="L86" s="148"/>
      <c r="Q86" s="47"/>
      <c r="S86" s="47"/>
      <c r="T86" s="47"/>
    </row>
    <row r="87" spans="1:20" ht="15.75" hidden="1" outlineLevel="1" x14ac:dyDescent="0.25">
      <c r="A87" s="4"/>
      <c r="B87" s="18"/>
      <c r="C87" s="16"/>
      <c r="D87" s="171">
        <f>[13]Šiluma!$E$15</f>
        <v>9.4546362695779235E-2</v>
      </c>
      <c r="E87" s="162"/>
      <c r="F87" s="172">
        <f>[13]Šiluma!$G$15</f>
        <v>9.4546362695779235E-2</v>
      </c>
      <c r="G87" s="164"/>
      <c r="H87" s="173">
        <f>[13]Šiluma!$I$15</f>
        <v>4.7970401691331918E-2</v>
      </c>
      <c r="I87" s="162"/>
      <c r="J87" s="170">
        <f>[13]Šiluma!$K$15</f>
        <v>4.7970401691331918E-2</v>
      </c>
      <c r="K87" s="166"/>
      <c r="L87" s="148"/>
      <c r="Q87" s="47"/>
      <c r="S87" s="47"/>
      <c r="T87" s="47"/>
    </row>
    <row r="88" spans="1:20" ht="15.75" hidden="1" outlineLevel="1" x14ac:dyDescent="0.25">
      <c r="A88" s="4"/>
      <c r="B88" s="18"/>
      <c r="C88" s="16"/>
      <c r="D88" s="171">
        <f>[14]Šiluma!$E$15</f>
        <v>0.14185656996832011</v>
      </c>
      <c r="E88" s="162"/>
      <c r="F88" s="172">
        <f>[14]Šiluma!$G$15</f>
        <v>0.14185656996832011</v>
      </c>
      <c r="G88" s="164"/>
      <c r="H88" s="173">
        <f>[14]Šiluma!$I$15</f>
        <v>9.57838983050847E-2</v>
      </c>
      <c r="I88" s="162"/>
      <c r="J88" s="170">
        <f>[14]Šiluma!$K$15</f>
        <v>9.57838983050847E-2</v>
      </c>
      <c r="K88" s="166"/>
      <c r="L88" s="148"/>
      <c r="Q88" s="47"/>
      <c r="S88" s="47"/>
      <c r="T88" s="47"/>
    </row>
    <row r="89" spans="1:20" ht="15.75" hidden="1" outlineLevel="1" x14ac:dyDescent="0.25">
      <c r="A89" s="4"/>
      <c r="B89" s="18"/>
      <c r="C89" s="16"/>
      <c r="D89" s="171">
        <f>[15]Šiluma!$E$15</f>
        <v>0.21057242990654201</v>
      </c>
      <c r="E89" s="162"/>
      <c r="F89" s="172">
        <f>[15]Šiluma!$G$15</f>
        <v>0.21057242990654201</v>
      </c>
      <c r="G89" s="164"/>
      <c r="H89" s="173">
        <f>[15]Šiluma!$I$15</f>
        <v>9.631762266202254E-2</v>
      </c>
      <c r="I89" s="162"/>
      <c r="J89" s="170">
        <f>[15]Šiluma!$K$15</f>
        <v>9.631762266202254E-2</v>
      </c>
      <c r="K89" s="166"/>
      <c r="L89" s="148"/>
      <c r="Q89" s="47"/>
      <c r="S89" s="47"/>
      <c r="T89" s="47"/>
    </row>
    <row r="90" spans="1:20" ht="15.75" hidden="1" outlineLevel="1" x14ac:dyDescent="0.25">
      <c r="A90" s="4"/>
      <c r="B90" s="18"/>
      <c r="C90" s="16"/>
      <c r="D90" s="171">
        <f>[16]Šiluma!$E$15</f>
        <v>0.25054961802975745</v>
      </c>
      <c r="E90" s="162"/>
      <c r="F90" s="172">
        <f>[16]Šiluma!$G$15</f>
        <v>0.25054961802975745</v>
      </c>
      <c r="G90" s="164"/>
      <c r="H90" s="173">
        <f>[16]Šiluma!$I$15</f>
        <v>0.1135641547861507</v>
      </c>
      <c r="I90" s="162"/>
      <c r="J90" s="170">
        <f>[16]Šiluma!$K$15</f>
        <v>0.1135641547861507</v>
      </c>
      <c r="K90" s="166"/>
      <c r="L90" s="148"/>
      <c r="Q90" s="47"/>
      <c r="S90" s="47"/>
      <c r="T90" s="47"/>
    </row>
    <row r="91" spans="1:20" ht="15.75" hidden="1" outlineLevel="1" x14ac:dyDescent="0.25">
      <c r="A91" s="4"/>
      <c r="B91" s="18"/>
      <c r="C91" s="16"/>
      <c r="D91" s="171">
        <f>[17]Šiluma!$E$15</f>
        <v>0.56903403675970055</v>
      </c>
      <c r="E91" s="162"/>
      <c r="F91" s="172">
        <f>[17]Šiluma!$G$15</f>
        <v>0.56903403675970055</v>
      </c>
      <c r="G91" s="164"/>
      <c r="H91" s="173">
        <f>[17]Šiluma!$I$15</f>
        <v>9.8810317750575499E-2</v>
      </c>
      <c r="I91" s="162"/>
      <c r="J91" s="170">
        <f>[17]Šiluma!$K$15</f>
        <v>9.8810317750575499E-2</v>
      </c>
      <c r="K91" s="166"/>
      <c r="L91" s="148"/>
      <c r="Q91" s="47"/>
      <c r="S91" s="47"/>
      <c r="T91" s="47"/>
    </row>
    <row r="92" spans="1:20" ht="15.75" hidden="1" outlineLevel="1" x14ac:dyDescent="0.25">
      <c r="A92" s="4"/>
      <c r="B92" s="18"/>
      <c r="C92" s="16"/>
      <c r="D92" s="171">
        <f>[18]Šiluma!$E$15</f>
        <v>0.57726642872139411</v>
      </c>
      <c r="E92" s="162"/>
      <c r="F92" s="172">
        <f>[18]Šiluma!$G$15</f>
        <v>0.57726642872139411</v>
      </c>
      <c r="G92" s="164"/>
      <c r="H92" s="173">
        <f>[18]Šiluma!$I$15</f>
        <v>0.15990518117168978</v>
      </c>
      <c r="I92" s="162"/>
      <c r="J92" s="170">
        <f>[18]Šiluma!$K$15</f>
        <v>0.15990518117168978</v>
      </c>
      <c r="K92" s="166"/>
      <c r="L92" s="148"/>
      <c r="Q92" s="47"/>
      <c r="S92" s="47"/>
      <c r="T92" s="47"/>
    </row>
    <row r="93" spans="1:20" ht="15.75" hidden="1" outlineLevel="1" x14ac:dyDescent="0.25">
      <c r="A93" s="4"/>
      <c r="B93" s="18"/>
      <c r="C93" s="16"/>
      <c r="D93" s="171">
        <f>[19]Šiluma!$E$15</f>
        <v>0.57233889586003317</v>
      </c>
      <c r="E93" s="162"/>
      <c r="F93" s="172">
        <f>[19]Šiluma!$G$15</f>
        <v>0.57233889586003317</v>
      </c>
      <c r="G93" s="164"/>
      <c r="H93" s="173">
        <f>[19]Šiluma!$I$15</f>
        <v>8.2087912087912135E-2</v>
      </c>
      <c r="I93" s="162"/>
      <c r="J93" s="170">
        <f>[19]Šiluma!$K$15</f>
        <v>8.2087912087912135E-2</v>
      </c>
      <c r="K93" s="166"/>
      <c r="L93" s="148"/>
      <c r="Q93" s="47"/>
      <c r="S93" s="47"/>
      <c r="T93" s="47"/>
    </row>
    <row r="94" spans="1:20" ht="15.75" hidden="1" outlineLevel="1" x14ac:dyDescent="0.25">
      <c r="A94" s="4"/>
      <c r="B94" s="18"/>
      <c r="C94" s="16"/>
      <c r="D94" s="171">
        <f>[20]Šiluma!$E$15</f>
        <v>0.61858225165562919</v>
      </c>
      <c r="E94" s="162"/>
      <c r="F94" s="172">
        <f>[20]Šiluma!$G$15</f>
        <v>0.61858225165562919</v>
      </c>
      <c r="G94" s="164"/>
      <c r="H94" s="173">
        <f>[20]Šiluma!$I$15</f>
        <v>0.15226823506725162</v>
      </c>
      <c r="I94" s="162"/>
      <c r="J94" s="170">
        <f>[20]Šiluma!$K$15</f>
        <v>0.15226823506725162</v>
      </c>
      <c r="K94" s="166"/>
      <c r="L94" s="148"/>
      <c r="Q94" s="47"/>
      <c r="S94" s="47"/>
      <c r="T94" s="47"/>
    </row>
    <row r="95" spans="1:20" ht="15.75" hidden="1" outlineLevel="1" x14ac:dyDescent="0.25">
      <c r="A95" s="4"/>
      <c r="B95" s="18"/>
      <c r="C95" s="16"/>
      <c r="D95" s="171">
        <f>[21]Šiluma!$E$15</f>
        <v>0.57999767053616491</v>
      </c>
      <c r="E95" s="162"/>
      <c r="F95" s="172">
        <f>[21]Šiluma!$G$15</f>
        <v>0.57999767053616491</v>
      </c>
      <c r="G95" s="164"/>
      <c r="H95" s="173">
        <f>[21]Šiluma!$I$15</f>
        <v>7.6689157084481679E-2</v>
      </c>
      <c r="I95" s="162"/>
      <c r="J95" s="170">
        <f>[21]Šiluma!$K$15</f>
        <v>7.6689157084481679E-2</v>
      </c>
      <c r="K95" s="166"/>
      <c r="L95" s="148"/>
      <c r="Q95" s="47"/>
      <c r="S95" s="47"/>
      <c r="T95" s="47"/>
    </row>
    <row r="96" spans="1:20" ht="15.75" hidden="1" outlineLevel="1" x14ac:dyDescent="0.25">
      <c r="A96" s="4"/>
      <c r="B96" s="18"/>
      <c r="C96" s="16"/>
      <c r="D96" s="171">
        <f>[22]Šiluma!$E$15</f>
        <v>0.28959953083109913</v>
      </c>
      <c r="E96" s="162"/>
      <c r="F96" s="172">
        <f>[22]Šiluma!$G$15</f>
        <v>0.28959953083109913</v>
      </c>
      <c r="G96" s="164"/>
      <c r="H96" s="173">
        <f>[22]Šiluma!$I$15</f>
        <v>0.14624737945492661</v>
      </c>
      <c r="I96" s="162"/>
      <c r="J96" s="170">
        <f>[22]Šiluma!$K$15</f>
        <v>0.14624737945492661</v>
      </c>
      <c r="K96" s="166"/>
      <c r="L96" s="148"/>
      <c r="Q96" s="47"/>
      <c r="S96" s="47"/>
      <c r="T96" s="47"/>
    </row>
    <row r="97" spans="1:20" ht="15.75" hidden="1" outlineLevel="1" x14ac:dyDescent="0.25">
      <c r="A97" s="4"/>
      <c r="B97" s="18"/>
      <c r="C97" s="16"/>
      <c r="D97" s="171">
        <f>[23]Šiluma!$E$15</f>
        <v>0.20781158036694944</v>
      </c>
      <c r="E97" s="162"/>
      <c r="F97" s="172">
        <f>[23]Šiluma!$G$15</f>
        <v>0.20781158036694944</v>
      </c>
      <c r="G97" s="164"/>
      <c r="H97" s="173">
        <f>[23]Šiluma!$I$15</f>
        <v>0.16865957446808508</v>
      </c>
      <c r="I97" s="162"/>
      <c r="J97" s="170">
        <f>[23]Šiluma!$K$15</f>
        <v>0.16865957446808508</v>
      </c>
      <c r="K97" s="166"/>
      <c r="L97" s="148"/>
      <c r="Q97" s="47"/>
      <c r="S97" s="47"/>
      <c r="T97" s="47"/>
    </row>
    <row r="98" spans="1:20" ht="15.75" hidden="1" outlineLevel="1" x14ac:dyDescent="0.25">
      <c r="A98" s="4"/>
      <c r="B98" s="18"/>
      <c r="C98" s="16"/>
      <c r="D98" s="171">
        <f>[24]Šiluma!$E$15</f>
        <v>0.12172825484521681</v>
      </c>
      <c r="E98" s="162"/>
      <c r="F98" s="172">
        <f>[24]Šiluma!$G$15</f>
        <v>0.12172825484521681</v>
      </c>
      <c r="G98" s="164"/>
      <c r="H98" s="173">
        <f>[24]Šiluma!$I$15</f>
        <v>0.20964221824686941</v>
      </c>
      <c r="I98" s="162"/>
      <c r="J98" s="170">
        <f>[24]Šiluma!$K$15</f>
        <v>0.20964221824686941</v>
      </c>
      <c r="K98" s="166"/>
      <c r="L98" s="148"/>
      <c r="Q98" s="47"/>
      <c r="S98" s="47"/>
      <c r="T98" s="47"/>
    </row>
    <row r="99" spans="1:20" ht="15.75" collapsed="1" x14ac:dyDescent="0.25">
      <c r="A99" s="4" t="s">
        <v>34</v>
      </c>
      <c r="B99" s="15" t="s">
        <v>57</v>
      </c>
      <c r="C99" s="19" t="s">
        <v>58</v>
      </c>
      <c r="D99" s="171">
        <f>IFERROR(D73/D21,"")</f>
        <v>0.23492828374184388</v>
      </c>
      <c r="E99" s="162"/>
      <c r="F99" s="172">
        <f>IFERROR(F73/F21,"")</f>
        <v>0.23492828374184388</v>
      </c>
      <c r="G99" s="164"/>
      <c r="H99" s="173">
        <f>SUM(H87:H98)</f>
        <v>1.4479460527763817</v>
      </c>
      <c r="I99" s="162"/>
      <c r="J99" s="170">
        <f>IFERROR(J73/J112,"")</f>
        <v>0.12191760166747971</v>
      </c>
      <c r="K99" s="166"/>
      <c r="L99" s="148"/>
      <c r="Q99" s="47"/>
      <c r="S99" s="47"/>
      <c r="T99" s="47"/>
    </row>
    <row r="100" spans="1:20" ht="15.75" hidden="1" outlineLevel="1" x14ac:dyDescent="0.25">
      <c r="A100" s="20"/>
      <c r="B100" s="21"/>
      <c r="C100" s="19"/>
      <c r="D100" s="174">
        <f>[13]Šiluma!$E$16</f>
        <v>473</v>
      </c>
      <c r="E100" s="175"/>
      <c r="F100" s="176"/>
      <c r="G100" s="177"/>
      <c r="H100" s="178">
        <f>[13]Šiluma!$I$16</f>
        <v>473</v>
      </c>
      <c r="I100" s="163">
        <f>[13]Šiluma!$J$16</f>
        <v>473</v>
      </c>
      <c r="J100" s="169">
        <f>[13]Šiluma!$K$16</f>
        <v>473</v>
      </c>
      <c r="K100" s="179"/>
      <c r="L100" s="148"/>
      <c r="Q100" s="47"/>
      <c r="S100" s="47"/>
      <c r="T100" s="47"/>
    </row>
    <row r="101" spans="1:20" ht="15.75" hidden="1" outlineLevel="1" x14ac:dyDescent="0.25">
      <c r="A101" s="20"/>
      <c r="B101" s="21"/>
      <c r="C101" s="19"/>
      <c r="D101" s="174">
        <f>[14]Šiluma!$E$16</f>
        <v>472</v>
      </c>
      <c r="E101" s="175"/>
      <c r="F101" s="176"/>
      <c r="G101" s="177"/>
      <c r="H101" s="178">
        <f>[14]Šiluma!$I$16</f>
        <v>472</v>
      </c>
      <c r="I101" s="163">
        <f>[14]Šiluma!$J$16</f>
        <v>472</v>
      </c>
      <c r="J101" s="169">
        <f>[14]Šiluma!$K$16</f>
        <v>472</v>
      </c>
      <c r="K101" s="179"/>
      <c r="L101" s="148"/>
      <c r="Q101" s="47"/>
      <c r="S101" s="47"/>
      <c r="T101" s="47"/>
    </row>
    <row r="102" spans="1:20" ht="15.75" hidden="1" outlineLevel="1" x14ac:dyDescent="0.25">
      <c r="A102" s="20"/>
      <c r="B102" s="21"/>
      <c r="C102" s="19"/>
      <c r="D102" s="174">
        <f>[15]Šiluma!$E$16</f>
        <v>496.69</v>
      </c>
      <c r="E102" s="175"/>
      <c r="F102" s="176"/>
      <c r="G102" s="177"/>
      <c r="H102" s="178">
        <f>[15]Šiluma!$I$16</f>
        <v>496.69</v>
      </c>
      <c r="I102" s="163">
        <f>[15]Šiluma!$J$16</f>
        <v>496.69</v>
      </c>
      <c r="J102" s="169">
        <f>[15]Šiluma!$K$16</f>
        <v>496.69</v>
      </c>
      <c r="K102" s="179"/>
      <c r="L102" s="148"/>
      <c r="Q102" s="47"/>
      <c r="S102" s="47"/>
      <c r="T102" s="47"/>
    </row>
    <row r="103" spans="1:20" ht="15.75" hidden="1" outlineLevel="1" x14ac:dyDescent="0.25">
      <c r="A103" s="20"/>
      <c r="B103" s="21"/>
      <c r="C103" s="19"/>
      <c r="D103" s="174">
        <f>[16]Šiluma!$E$16</f>
        <v>491</v>
      </c>
      <c r="E103" s="175"/>
      <c r="F103" s="176"/>
      <c r="G103" s="177"/>
      <c r="H103" s="178">
        <f>[16]Šiluma!$I$16</f>
        <v>491</v>
      </c>
      <c r="I103" s="163">
        <f>[16]Šiluma!$J$16</f>
        <v>491</v>
      </c>
      <c r="J103" s="169">
        <f>[16]Šiluma!$K$16</f>
        <v>491</v>
      </c>
      <c r="K103" s="179"/>
      <c r="L103" s="148"/>
      <c r="Q103" s="47"/>
      <c r="S103" s="47"/>
      <c r="T103" s="47"/>
    </row>
    <row r="104" spans="1:20" ht="15.75" hidden="1" outlineLevel="1" x14ac:dyDescent="0.25">
      <c r="A104" s="20"/>
      <c r="B104" s="21"/>
      <c r="C104" s="19"/>
      <c r="D104" s="174">
        <f>[17]Šiluma!$E$16</f>
        <v>464.83</v>
      </c>
      <c r="E104" s="175"/>
      <c r="F104" s="176"/>
      <c r="G104" s="177"/>
      <c r="H104" s="178">
        <f>[17]Šiluma!$I$16</f>
        <v>464.83</v>
      </c>
      <c r="I104" s="163">
        <f>[17]Šiluma!$J$16</f>
        <v>464.83</v>
      </c>
      <c r="J104" s="169">
        <f>[17]Šiluma!$K$16</f>
        <v>464.83</v>
      </c>
      <c r="K104" s="179"/>
      <c r="L104" s="148"/>
      <c r="Q104" s="47"/>
      <c r="S104" s="47"/>
      <c r="T104" s="47"/>
    </row>
    <row r="105" spans="1:20" ht="15.75" hidden="1" outlineLevel="1" x14ac:dyDescent="0.25">
      <c r="A105" s="20"/>
      <c r="B105" s="21"/>
      <c r="C105" s="19"/>
      <c r="D105" s="174">
        <f>[18]Šiluma!$E$16</f>
        <v>442.95</v>
      </c>
      <c r="E105" s="175"/>
      <c r="F105" s="176"/>
      <c r="G105" s="177"/>
      <c r="H105" s="178">
        <f>[18]Šiluma!$I$16</f>
        <v>442.95</v>
      </c>
      <c r="I105" s="163">
        <f>[18]Šiluma!$J$16</f>
        <v>442.95</v>
      </c>
      <c r="J105" s="169">
        <f>[18]Šiluma!$K$16</f>
        <v>442.95</v>
      </c>
      <c r="K105" s="179"/>
      <c r="L105" s="148"/>
      <c r="Q105" s="47"/>
      <c r="S105" s="47"/>
      <c r="T105" s="47"/>
    </row>
    <row r="106" spans="1:20" ht="15.75" hidden="1" outlineLevel="1" x14ac:dyDescent="0.25">
      <c r="A106" s="20"/>
      <c r="B106" s="21"/>
      <c r="C106" s="19"/>
      <c r="D106" s="174">
        <f>[19]Šiluma!$E$16</f>
        <v>455</v>
      </c>
      <c r="E106" s="175"/>
      <c r="F106" s="176"/>
      <c r="G106" s="177"/>
      <c r="H106" s="178">
        <f>[19]Šiluma!$I$16</f>
        <v>455</v>
      </c>
      <c r="I106" s="163">
        <f>[19]Šiluma!$J$16</f>
        <v>455</v>
      </c>
      <c r="J106" s="169">
        <f>[19]Šiluma!$K$16</f>
        <v>455</v>
      </c>
      <c r="K106" s="179"/>
      <c r="L106" s="148"/>
      <c r="Q106" s="47"/>
      <c r="S106" s="47"/>
      <c r="T106" s="47"/>
    </row>
    <row r="107" spans="1:20" ht="15.75" hidden="1" outlineLevel="1" x14ac:dyDescent="0.25">
      <c r="A107" s="20"/>
      <c r="B107" s="21"/>
      <c r="C107" s="19"/>
      <c r="D107" s="174">
        <f>[20]Šiluma!$E$16</f>
        <v>414.86</v>
      </c>
      <c r="E107" s="175"/>
      <c r="F107" s="176"/>
      <c r="G107" s="177"/>
      <c r="H107" s="178">
        <f>[20]Šiluma!$I$16</f>
        <v>414.86</v>
      </c>
      <c r="I107" s="163">
        <f>[20]Šiluma!$J$16</f>
        <v>414.86</v>
      </c>
      <c r="J107" s="169">
        <f>[20]Šiluma!$K$16</f>
        <v>414.86</v>
      </c>
      <c r="K107" s="179"/>
      <c r="L107" s="148"/>
      <c r="Q107" s="47"/>
      <c r="S107" s="47"/>
      <c r="T107" s="47"/>
    </row>
    <row r="108" spans="1:20" ht="15.75" hidden="1" outlineLevel="1" x14ac:dyDescent="0.25">
      <c r="A108" s="20"/>
      <c r="B108" s="21"/>
      <c r="C108" s="19"/>
      <c r="D108" s="174">
        <f>[21]Šiluma!$E$16</f>
        <v>420.92</v>
      </c>
      <c r="E108" s="175"/>
      <c r="F108" s="176"/>
      <c r="G108" s="177"/>
      <c r="H108" s="178">
        <f>[21]Šiluma!$I$16</f>
        <v>420.92</v>
      </c>
      <c r="I108" s="163">
        <f>[21]Šiluma!$J$16</f>
        <v>420.92</v>
      </c>
      <c r="J108" s="169">
        <f>[21]Šiluma!$K$16</f>
        <v>420.92</v>
      </c>
      <c r="K108" s="179"/>
      <c r="L108" s="148"/>
      <c r="Q108" s="47"/>
      <c r="S108" s="47"/>
      <c r="T108" s="47"/>
    </row>
    <row r="109" spans="1:20" ht="15.75" hidden="1" outlineLevel="1" x14ac:dyDescent="0.25">
      <c r="A109" s="20"/>
      <c r="B109" s="21"/>
      <c r="C109" s="19"/>
      <c r="D109" s="174">
        <f>[22]Šiluma!$E$16</f>
        <v>477</v>
      </c>
      <c r="E109" s="175"/>
      <c r="F109" s="176"/>
      <c r="G109" s="177"/>
      <c r="H109" s="178">
        <f>[22]Šiluma!$I$16</f>
        <v>477</v>
      </c>
      <c r="I109" s="163">
        <f>[22]Šiluma!$J$16</f>
        <v>477</v>
      </c>
      <c r="J109" s="169">
        <f>[22]Šiluma!$K$16</f>
        <v>477</v>
      </c>
      <c r="K109" s="179"/>
      <c r="L109" s="148"/>
      <c r="Q109" s="47"/>
      <c r="S109" s="47"/>
      <c r="T109" s="47"/>
    </row>
    <row r="110" spans="1:20" ht="15.75" hidden="1" outlineLevel="1" x14ac:dyDescent="0.25">
      <c r="A110" s="20"/>
      <c r="B110" s="21"/>
      <c r="C110" s="19"/>
      <c r="D110" s="174">
        <f>[23]Šiluma!$E$16</f>
        <v>470</v>
      </c>
      <c r="E110" s="175"/>
      <c r="F110" s="176"/>
      <c r="G110" s="177"/>
      <c r="H110" s="178">
        <f>[23]Šiluma!$I$16</f>
        <v>470</v>
      </c>
      <c r="I110" s="163">
        <f>[23]Šiluma!$J$16</f>
        <v>470</v>
      </c>
      <c r="J110" s="169">
        <f>[23]Šiluma!$K$16</f>
        <v>470</v>
      </c>
      <c r="K110" s="179"/>
      <c r="L110" s="148"/>
      <c r="Q110" s="47"/>
      <c r="S110" s="47"/>
      <c r="T110" s="47"/>
    </row>
    <row r="111" spans="1:20" ht="15.75" hidden="1" outlineLevel="1" x14ac:dyDescent="0.25">
      <c r="A111" s="20"/>
      <c r="B111" s="21"/>
      <c r="C111" s="19"/>
      <c r="D111" s="174">
        <f>[24]Šiluma!$E$16</f>
        <v>559</v>
      </c>
      <c r="E111" s="175"/>
      <c r="F111" s="176"/>
      <c r="G111" s="177"/>
      <c r="H111" s="178">
        <f>[24]Šiluma!$I$16</f>
        <v>559</v>
      </c>
      <c r="I111" s="163">
        <f>[24]Šiluma!$J$16</f>
        <v>559</v>
      </c>
      <c r="J111" s="169">
        <f>[24]Šiluma!$K$16</f>
        <v>559</v>
      </c>
      <c r="K111" s="179"/>
      <c r="L111" s="148"/>
      <c r="Q111" s="47"/>
      <c r="S111" s="47"/>
      <c r="T111" s="47"/>
    </row>
    <row r="112" spans="1:20" ht="18.75" collapsed="1" x14ac:dyDescent="0.25">
      <c r="A112" s="20" t="s">
        <v>35</v>
      </c>
      <c r="B112" s="21" t="s">
        <v>59</v>
      </c>
      <c r="C112" s="107" t="s">
        <v>154</v>
      </c>
      <c r="D112" s="174">
        <f>SUM(D100:D111)</f>
        <v>5637.25</v>
      </c>
      <c r="E112" s="175"/>
      <c r="F112" s="176"/>
      <c r="G112" s="177"/>
      <c r="H112" s="178">
        <f>SUM(H100:H111)</f>
        <v>5637.25</v>
      </c>
      <c r="I112" s="163">
        <f>SUM(I100:I111)</f>
        <v>5637.25</v>
      </c>
      <c r="J112" s="169">
        <f>SUM(J100:J111)</f>
        <v>5637.25</v>
      </c>
      <c r="K112" s="179"/>
      <c r="L112" s="148"/>
      <c r="Q112" s="47"/>
      <c r="S112" s="47"/>
      <c r="T112" s="47"/>
    </row>
    <row r="113" spans="1:20" ht="15.75" hidden="1" outlineLevel="1" x14ac:dyDescent="0.25">
      <c r="A113" s="20"/>
      <c r="B113" s="21"/>
      <c r="C113" s="107"/>
      <c r="D113" s="174">
        <f>[13]Šiluma!$E$17</f>
        <v>450.31</v>
      </c>
      <c r="E113" s="175"/>
      <c r="F113" s="176"/>
      <c r="G113" s="177"/>
      <c r="H113" s="178">
        <f>[13]Šiluma!$I$17</f>
        <v>450.31</v>
      </c>
      <c r="I113" s="163"/>
      <c r="J113" s="180">
        <f>[13]Šiluma!$K$17</f>
        <v>450.31</v>
      </c>
      <c r="K113" s="179"/>
      <c r="L113" s="148"/>
      <c r="Q113" s="47"/>
      <c r="S113" s="47"/>
      <c r="T113" s="47"/>
    </row>
    <row r="114" spans="1:20" ht="15.75" hidden="1" outlineLevel="1" x14ac:dyDescent="0.25">
      <c r="A114" s="20"/>
      <c r="B114" s="21"/>
      <c r="C114" s="107"/>
      <c r="D114" s="174">
        <f>[14]Šiluma!$E$17</f>
        <v>426.79</v>
      </c>
      <c r="E114" s="175"/>
      <c r="F114" s="176"/>
      <c r="G114" s="177"/>
      <c r="H114" s="178">
        <f>[14]Šiluma!$I$17</f>
        <v>426.79</v>
      </c>
      <c r="I114" s="163"/>
      <c r="J114" s="180">
        <f>[14]Šiluma!$K$17</f>
        <v>426.79</v>
      </c>
      <c r="K114" s="179"/>
      <c r="L114" s="148"/>
      <c r="Q114" s="47"/>
      <c r="S114" s="47"/>
      <c r="T114" s="47"/>
    </row>
    <row r="115" spans="1:20" ht="15.75" hidden="1" outlineLevel="1" x14ac:dyDescent="0.25">
      <c r="A115" s="20"/>
      <c r="B115" s="21"/>
      <c r="C115" s="107"/>
      <c r="D115" s="174">
        <f>[15]Šiluma!$E$17</f>
        <v>448.85</v>
      </c>
      <c r="E115" s="175"/>
      <c r="F115" s="176"/>
      <c r="G115" s="177"/>
      <c r="H115" s="178">
        <f>[15]Šiluma!$I$17</f>
        <v>448.85</v>
      </c>
      <c r="I115" s="163"/>
      <c r="J115" s="180">
        <f>[15]Šiluma!$K$17</f>
        <v>448.85</v>
      </c>
      <c r="K115" s="179"/>
      <c r="L115" s="148"/>
      <c r="Q115" s="47"/>
      <c r="S115" s="47"/>
      <c r="T115" s="47"/>
    </row>
    <row r="116" spans="1:20" ht="15.75" hidden="1" outlineLevel="1" x14ac:dyDescent="0.25">
      <c r="A116" s="20"/>
      <c r="B116" s="21"/>
      <c r="C116" s="107"/>
      <c r="D116" s="174">
        <f>[16]Šiluma!$E$17</f>
        <v>435.24</v>
      </c>
      <c r="E116" s="175"/>
      <c r="F116" s="176"/>
      <c r="G116" s="177"/>
      <c r="H116" s="178">
        <f>[16]Šiluma!$I$17</f>
        <v>435.24</v>
      </c>
      <c r="I116" s="163"/>
      <c r="J116" s="180">
        <f>[16]Šiluma!$K$17</f>
        <v>435.24</v>
      </c>
      <c r="K116" s="179"/>
      <c r="L116" s="148"/>
      <c r="Q116" s="47"/>
      <c r="S116" s="47"/>
      <c r="T116" s="47"/>
    </row>
    <row r="117" spans="1:20" ht="15.75" hidden="1" outlineLevel="1" x14ac:dyDescent="0.25">
      <c r="A117" s="20"/>
      <c r="B117" s="21"/>
      <c r="C117" s="107"/>
      <c r="D117" s="174">
        <f>[17]Šiluma!$E$17</f>
        <v>418.9</v>
      </c>
      <c r="E117" s="175"/>
      <c r="F117" s="176"/>
      <c r="G117" s="177"/>
      <c r="H117" s="178">
        <f>[17]Šiluma!$I$17</f>
        <v>418.9</v>
      </c>
      <c r="I117" s="163"/>
      <c r="J117" s="180">
        <f>[17]Šiluma!$K$17</f>
        <v>418.9</v>
      </c>
      <c r="K117" s="179"/>
      <c r="L117" s="148"/>
      <c r="Q117" s="47"/>
      <c r="S117" s="47"/>
      <c r="T117" s="47"/>
    </row>
    <row r="118" spans="1:20" ht="15.75" hidden="1" outlineLevel="1" x14ac:dyDescent="0.25">
      <c r="A118" s="20"/>
      <c r="B118" s="21"/>
      <c r="C118" s="107"/>
      <c r="D118" s="174">
        <f>[18]Šiluma!$E$17</f>
        <v>372.12</v>
      </c>
      <c r="E118" s="175"/>
      <c r="F118" s="176"/>
      <c r="G118" s="177"/>
      <c r="H118" s="178">
        <f>[18]Šiluma!$I$17</f>
        <v>372.12</v>
      </c>
      <c r="I118" s="163"/>
      <c r="J118" s="180">
        <f>[18]Šiluma!$K$17</f>
        <v>372.12</v>
      </c>
      <c r="K118" s="179"/>
      <c r="L118" s="148"/>
      <c r="Q118" s="47"/>
      <c r="S118" s="47"/>
      <c r="T118" s="47"/>
    </row>
    <row r="119" spans="1:20" ht="15.75" hidden="1" outlineLevel="1" x14ac:dyDescent="0.25">
      <c r="A119" s="20"/>
      <c r="B119" s="21"/>
      <c r="C119" s="107"/>
      <c r="D119" s="174">
        <f>[19]Šiluma!$E$17</f>
        <v>417.65</v>
      </c>
      <c r="E119" s="175"/>
      <c r="F119" s="176"/>
      <c r="G119" s="177"/>
      <c r="H119" s="178">
        <f>[19]Šiluma!$I$17</f>
        <v>417.65</v>
      </c>
      <c r="I119" s="163"/>
      <c r="J119" s="180">
        <f>[19]Šiluma!$K$17</f>
        <v>417.65</v>
      </c>
      <c r="K119" s="179"/>
      <c r="L119" s="148"/>
      <c r="Q119" s="47"/>
      <c r="S119" s="47"/>
      <c r="T119" s="47"/>
    </row>
    <row r="120" spans="1:20" ht="15.75" hidden="1" outlineLevel="1" x14ac:dyDescent="0.25">
      <c r="A120" s="20"/>
      <c r="B120" s="21"/>
      <c r="C120" s="107"/>
      <c r="D120" s="174">
        <f>[20]Šiluma!$E$17</f>
        <v>351.69</v>
      </c>
      <c r="E120" s="175"/>
      <c r="F120" s="176"/>
      <c r="G120" s="177"/>
      <c r="H120" s="178">
        <f>[20]Šiluma!$I$17</f>
        <v>351.69</v>
      </c>
      <c r="I120" s="163"/>
      <c r="J120" s="180">
        <f>[20]Šiluma!$K$17</f>
        <v>351.69</v>
      </c>
      <c r="K120" s="179"/>
      <c r="L120" s="148"/>
      <c r="Q120" s="47"/>
      <c r="S120" s="47"/>
      <c r="T120" s="47"/>
    </row>
    <row r="121" spans="1:20" ht="15.75" hidden="1" outlineLevel="1" x14ac:dyDescent="0.25">
      <c r="A121" s="20"/>
      <c r="B121" s="21"/>
      <c r="C121" s="107"/>
      <c r="D121" s="174">
        <f>[21]Šiluma!$E$17</f>
        <v>388.64</v>
      </c>
      <c r="E121" s="175"/>
      <c r="F121" s="176"/>
      <c r="G121" s="177"/>
      <c r="H121" s="178">
        <f>[21]Šiluma!$I$17</f>
        <v>388.64</v>
      </c>
      <c r="I121" s="163"/>
      <c r="J121" s="180">
        <f>[21]Šiluma!$K$17</f>
        <v>388.64</v>
      </c>
      <c r="K121" s="179"/>
      <c r="L121" s="148"/>
      <c r="Q121" s="47"/>
      <c r="S121" s="47"/>
      <c r="T121" s="47"/>
    </row>
    <row r="122" spans="1:20" ht="15.75" hidden="1" outlineLevel="1" x14ac:dyDescent="0.25">
      <c r="A122" s="20"/>
      <c r="B122" s="21"/>
      <c r="C122" s="107"/>
      <c r="D122" s="174">
        <f>[22]Šiluma!$E$17</f>
        <v>407.24</v>
      </c>
      <c r="E122" s="175"/>
      <c r="F122" s="176"/>
      <c r="G122" s="177"/>
      <c r="H122" s="178">
        <f>[22]Šiluma!$I$17</f>
        <v>407.24</v>
      </c>
      <c r="I122" s="163"/>
      <c r="J122" s="180">
        <f>[22]Šiluma!$K$17</f>
        <v>407.24</v>
      </c>
      <c r="K122" s="179"/>
      <c r="L122" s="148"/>
      <c r="Q122" s="47"/>
      <c r="S122" s="47"/>
      <c r="T122" s="47"/>
    </row>
    <row r="123" spans="1:20" ht="15.75" hidden="1" outlineLevel="1" x14ac:dyDescent="0.25">
      <c r="A123" s="20"/>
      <c r="B123" s="21"/>
      <c r="C123" s="107"/>
      <c r="D123" s="174">
        <f>[23]Šiluma!$E$17</f>
        <v>390.73</v>
      </c>
      <c r="E123" s="175"/>
      <c r="F123" s="176"/>
      <c r="G123" s="177"/>
      <c r="H123" s="178">
        <f>[23]Šiluma!$I$17</f>
        <v>390.73</v>
      </c>
      <c r="I123" s="163"/>
      <c r="J123" s="180">
        <f>[23]Šiluma!$K$17</f>
        <v>390.73</v>
      </c>
      <c r="K123" s="179"/>
      <c r="L123" s="148"/>
      <c r="Q123" s="47"/>
      <c r="S123" s="47"/>
      <c r="T123" s="47"/>
    </row>
    <row r="124" spans="1:20" ht="15.75" hidden="1" outlineLevel="1" x14ac:dyDescent="0.25">
      <c r="A124" s="20"/>
      <c r="B124" s="21"/>
      <c r="C124" s="107"/>
      <c r="D124" s="174">
        <f>[24]Šiluma!$E$17</f>
        <v>441.81</v>
      </c>
      <c r="E124" s="175"/>
      <c r="F124" s="176"/>
      <c r="G124" s="177"/>
      <c r="H124" s="178">
        <f>[24]Šiluma!$I$17</f>
        <v>441.81</v>
      </c>
      <c r="I124" s="163"/>
      <c r="J124" s="180">
        <f>[24]Šiluma!$K$17</f>
        <v>441.81</v>
      </c>
      <c r="K124" s="179"/>
      <c r="L124" s="148"/>
      <c r="Q124" s="47"/>
      <c r="S124" s="47"/>
      <c r="T124" s="47"/>
    </row>
    <row r="125" spans="1:20" ht="18.75" collapsed="1" x14ac:dyDescent="0.25">
      <c r="A125" s="20" t="s">
        <v>36</v>
      </c>
      <c r="B125" s="21" t="s">
        <v>60</v>
      </c>
      <c r="C125" s="107" t="s">
        <v>154</v>
      </c>
      <c r="D125" s="174">
        <f>SUM(D113:D124)</f>
        <v>4949.97</v>
      </c>
      <c r="E125" s="175"/>
      <c r="F125" s="176"/>
      <c r="G125" s="177"/>
      <c r="H125" s="178">
        <f>SUM(H113:H124)</f>
        <v>4949.97</v>
      </c>
      <c r="I125" s="163"/>
      <c r="J125" s="180">
        <f>SUM(J113:J124)</f>
        <v>4949.97</v>
      </c>
      <c r="K125" s="179"/>
      <c r="L125" s="148"/>
      <c r="Q125" s="47"/>
      <c r="S125" s="47"/>
      <c r="T125" s="47"/>
    </row>
    <row r="126" spans="1:20" ht="15.75" hidden="1" outlineLevel="1" x14ac:dyDescent="0.25">
      <c r="A126" s="20"/>
      <c r="B126" s="21"/>
      <c r="C126" s="109"/>
      <c r="D126" s="181">
        <f>[13]Šiluma!$E$18</f>
        <v>0</v>
      </c>
      <c r="E126" s="175"/>
      <c r="F126" s="176"/>
      <c r="G126" s="177"/>
      <c r="H126" s="178"/>
      <c r="I126" s="182"/>
      <c r="J126" s="183"/>
      <c r="K126" s="179"/>
      <c r="L126" s="148"/>
      <c r="Q126" s="47"/>
      <c r="S126" s="47"/>
      <c r="T126" s="47"/>
    </row>
    <row r="127" spans="1:20" ht="15.75" hidden="1" outlineLevel="1" x14ac:dyDescent="0.25">
      <c r="A127" s="20"/>
      <c r="B127" s="21"/>
      <c r="C127" s="109"/>
      <c r="D127" s="181">
        <f>[14]Šiluma!$E$18</f>
        <v>0</v>
      </c>
      <c r="E127" s="175"/>
      <c r="F127" s="176"/>
      <c r="G127" s="177"/>
      <c r="H127" s="178"/>
      <c r="I127" s="182"/>
      <c r="J127" s="183"/>
      <c r="K127" s="179"/>
      <c r="L127" s="148"/>
      <c r="Q127" s="47"/>
      <c r="S127" s="47"/>
      <c r="T127" s="47"/>
    </row>
    <row r="128" spans="1:20" ht="15.75" hidden="1" outlineLevel="1" x14ac:dyDescent="0.25">
      <c r="A128" s="20"/>
      <c r="B128" s="21"/>
      <c r="C128" s="109"/>
      <c r="D128" s="181">
        <f>[15]Šiluma!$E$18</f>
        <v>0</v>
      </c>
      <c r="E128" s="175"/>
      <c r="F128" s="176"/>
      <c r="G128" s="177"/>
      <c r="H128" s="178"/>
      <c r="I128" s="182"/>
      <c r="J128" s="183"/>
      <c r="K128" s="179"/>
      <c r="L128" s="148"/>
      <c r="Q128" s="47"/>
      <c r="S128" s="47"/>
      <c r="T128" s="47"/>
    </row>
    <row r="129" spans="1:20" ht="15.75" hidden="1" outlineLevel="1" x14ac:dyDescent="0.25">
      <c r="A129" s="20"/>
      <c r="B129" s="21"/>
      <c r="C129" s="109"/>
      <c r="D129" s="181">
        <f>[17]Šiluma!$E$18</f>
        <v>0</v>
      </c>
      <c r="E129" s="175"/>
      <c r="F129" s="176"/>
      <c r="G129" s="177"/>
      <c r="H129" s="178"/>
      <c r="I129" s="182"/>
      <c r="J129" s="183"/>
      <c r="K129" s="179"/>
      <c r="L129" s="148"/>
      <c r="Q129" s="47"/>
      <c r="S129" s="47"/>
      <c r="T129" s="47"/>
    </row>
    <row r="130" spans="1:20" ht="15.75" hidden="1" outlineLevel="1" x14ac:dyDescent="0.25">
      <c r="A130" s="20"/>
      <c r="B130" s="21"/>
      <c r="C130" s="109"/>
      <c r="D130" s="181">
        <f>[18]Šiluma!$E$18</f>
        <v>0</v>
      </c>
      <c r="E130" s="175"/>
      <c r="F130" s="176"/>
      <c r="G130" s="177"/>
      <c r="H130" s="178"/>
      <c r="I130" s="182"/>
      <c r="J130" s="183"/>
      <c r="K130" s="179"/>
      <c r="L130" s="148"/>
      <c r="Q130" s="47"/>
      <c r="S130" s="47"/>
      <c r="T130" s="47"/>
    </row>
    <row r="131" spans="1:20" ht="15.75" hidden="1" outlineLevel="1" x14ac:dyDescent="0.25">
      <c r="A131" s="20"/>
      <c r="B131" s="21"/>
      <c r="C131" s="109"/>
      <c r="D131" s="181">
        <f>[19]Šiluma!$E$18</f>
        <v>0</v>
      </c>
      <c r="E131" s="175"/>
      <c r="F131" s="176"/>
      <c r="G131" s="177"/>
      <c r="H131" s="178"/>
      <c r="I131" s="182"/>
      <c r="J131" s="183"/>
      <c r="K131" s="179"/>
      <c r="L131" s="148"/>
      <c r="Q131" s="47"/>
      <c r="S131" s="47"/>
      <c r="T131" s="47"/>
    </row>
    <row r="132" spans="1:20" ht="15.75" hidden="1" outlineLevel="1" x14ac:dyDescent="0.25">
      <c r="A132" s="20"/>
      <c r="B132" s="21"/>
      <c r="C132" s="109"/>
      <c r="D132" s="181">
        <f>[20]Šiluma!$E$18</f>
        <v>0</v>
      </c>
      <c r="E132" s="175"/>
      <c r="F132" s="176"/>
      <c r="G132" s="177"/>
      <c r="H132" s="178"/>
      <c r="I132" s="182"/>
      <c r="J132" s="183"/>
      <c r="K132" s="179"/>
      <c r="L132" s="148"/>
      <c r="Q132" s="47"/>
      <c r="S132" s="47"/>
      <c r="T132" s="47"/>
    </row>
    <row r="133" spans="1:20" ht="15.75" hidden="1" outlineLevel="1" x14ac:dyDescent="0.25">
      <c r="A133" s="20"/>
      <c r="B133" s="21"/>
      <c r="C133" s="109"/>
      <c r="D133" s="181">
        <f>[21]Šiluma!$E$18</f>
        <v>0</v>
      </c>
      <c r="E133" s="175"/>
      <c r="F133" s="176"/>
      <c r="G133" s="177"/>
      <c r="H133" s="178"/>
      <c r="I133" s="182"/>
      <c r="J133" s="183"/>
      <c r="K133" s="179"/>
      <c r="L133" s="148"/>
      <c r="Q133" s="47"/>
      <c r="S133" s="47"/>
      <c r="T133" s="47"/>
    </row>
    <row r="134" spans="1:20" ht="15.75" hidden="1" outlineLevel="1" x14ac:dyDescent="0.25">
      <c r="A134" s="20"/>
      <c r="B134" s="21"/>
      <c r="C134" s="109"/>
      <c r="D134" s="181">
        <f>[22]Šiluma!$E$18</f>
        <v>0</v>
      </c>
      <c r="E134" s="175"/>
      <c r="F134" s="176"/>
      <c r="G134" s="177"/>
      <c r="H134" s="178"/>
      <c r="I134" s="182"/>
      <c r="J134" s="183"/>
      <c r="K134" s="179"/>
      <c r="L134" s="148"/>
      <c r="Q134" s="47"/>
      <c r="S134" s="47"/>
      <c r="T134" s="47"/>
    </row>
    <row r="135" spans="1:20" ht="15.75" hidden="1" outlineLevel="1" x14ac:dyDescent="0.25">
      <c r="A135" s="20"/>
      <c r="B135" s="21"/>
      <c r="C135" s="109"/>
      <c r="D135" s="181">
        <f>[23]Šiluma!$E$18</f>
        <v>0</v>
      </c>
      <c r="E135" s="175"/>
      <c r="F135" s="176"/>
      <c r="G135" s="177"/>
      <c r="H135" s="178"/>
      <c r="I135" s="182"/>
      <c r="J135" s="183"/>
      <c r="K135" s="179"/>
      <c r="L135" s="148"/>
      <c r="Q135" s="47"/>
      <c r="S135" s="47"/>
      <c r="T135" s="47"/>
    </row>
    <row r="136" spans="1:20" ht="15.75" hidden="1" outlineLevel="1" x14ac:dyDescent="0.25">
      <c r="A136" s="20"/>
      <c r="B136" s="21"/>
      <c r="C136" s="109"/>
      <c r="D136" s="181">
        <f>[24]Šiluma!$E$18</f>
        <v>0</v>
      </c>
      <c r="E136" s="175"/>
      <c r="F136" s="176"/>
      <c r="G136" s="177"/>
      <c r="H136" s="178"/>
      <c r="I136" s="182"/>
      <c r="J136" s="183"/>
      <c r="K136" s="179"/>
      <c r="L136" s="148"/>
      <c r="Q136" s="47"/>
      <c r="S136" s="47"/>
      <c r="T136" s="47"/>
    </row>
    <row r="137" spans="1:20" ht="16.5" collapsed="1" thickBot="1" x14ac:dyDescent="0.3">
      <c r="A137" s="22"/>
      <c r="B137" s="23"/>
      <c r="C137" s="24"/>
      <c r="D137" s="184">
        <f>SUM(D126:D136)</f>
        <v>0</v>
      </c>
      <c r="E137" s="185"/>
      <c r="F137" s="185"/>
      <c r="G137" s="186"/>
      <c r="H137" s="187"/>
      <c r="I137" s="185"/>
      <c r="J137" s="186"/>
      <c r="K137" s="188"/>
      <c r="L137" s="148"/>
      <c r="O137" s="47"/>
      <c r="Q137" s="47"/>
      <c r="S137" s="47"/>
      <c r="T137" s="47"/>
    </row>
    <row r="138" spans="1:20" ht="16.5" hidden="1" outlineLevel="1" thickBot="1" x14ac:dyDescent="0.3">
      <c r="A138" s="35"/>
      <c r="B138" s="36"/>
      <c r="C138" s="37"/>
      <c r="D138" s="189">
        <f>[13]Šiluma!$E$19</f>
        <v>43112.800000000003</v>
      </c>
      <c r="E138" s="190">
        <f>[13]Šiluma!$F$19</f>
        <v>36792.050000000003</v>
      </c>
      <c r="F138" s="190">
        <f>[13]Šiluma!$G$19</f>
        <v>5809.9899999999989</v>
      </c>
      <c r="G138" s="191">
        <f>[13]Šiluma!$H$19</f>
        <v>510.76</v>
      </c>
      <c r="H138" s="192">
        <f>[13]Šiluma!$I$19</f>
        <v>157.6</v>
      </c>
      <c r="I138" s="190">
        <f>[13]Šiluma!$J$19</f>
        <v>29.88</v>
      </c>
      <c r="J138" s="191">
        <f>[13]Šiluma!$K$19</f>
        <v>127.72</v>
      </c>
      <c r="K138" s="193">
        <f>[13]Šiluma!$L$19</f>
        <v>43270.400000000001</v>
      </c>
      <c r="L138" s="148"/>
      <c r="O138" s="47"/>
      <c r="Q138" s="47"/>
      <c r="S138" s="47"/>
      <c r="T138" s="47"/>
    </row>
    <row r="139" spans="1:20" ht="16.5" hidden="1" outlineLevel="1" thickBot="1" x14ac:dyDescent="0.3">
      <c r="A139" s="35"/>
      <c r="B139" s="36"/>
      <c r="C139" s="37"/>
      <c r="D139" s="189">
        <f>[14]Šiluma!$E$19</f>
        <v>36445.070000000007</v>
      </c>
      <c r="E139" s="190">
        <f>[14]Šiluma!$F$19</f>
        <v>30319.710000000003</v>
      </c>
      <c r="F139" s="190">
        <f>[14]Šiluma!$G$19</f>
        <v>5773.7800000000007</v>
      </c>
      <c r="G139" s="191">
        <f>[14]Šiluma!$H$19</f>
        <v>351.57999999999993</v>
      </c>
      <c r="H139" s="192">
        <f>[14]Šiluma!$I$19</f>
        <v>171.82</v>
      </c>
      <c r="I139" s="190">
        <f>[14]Šiluma!$J$19</f>
        <v>83.8</v>
      </c>
      <c r="J139" s="191">
        <f>[14]Šiluma!$K$19</f>
        <v>88.02</v>
      </c>
      <c r="K139" s="193">
        <f>[14]Šiluma!$L$19</f>
        <v>36616.890000000007</v>
      </c>
      <c r="L139" s="148"/>
      <c r="O139" s="47"/>
      <c r="Q139" s="47"/>
      <c r="S139" s="47"/>
      <c r="T139" s="47"/>
    </row>
    <row r="140" spans="1:20" ht="16.5" hidden="1" outlineLevel="1" thickBot="1" x14ac:dyDescent="0.3">
      <c r="A140" s="35"/>
      <c r="B140" s="36"/>
      <c r="C140" s="37"/>
      <c r="D140" s="189">
        <f>[15]Šiluma!$E$19</f>
        <v>36137.519999999997</v>
      </c>
      <c r="E140" s="190">
        <f>[15]Šiluma!$F$19</f>
        <v>30148.39</v>
      </c>
      <c r="F140" s="190">
        <f>[15]Šiluma!$G$19</f>
        <v>5544.3100000000013</v>
      </c>
      <c r="G140" s="191">
        <f>[15]Šiluma!$H$19</f>
        <v>444.82</v>
      </c>
      <c r="H140" s="192">
        <f>[15]Šiluma!$I$19</f>
        <v>275.17</v>
      </c>
      <c r="I140" s="190">
        <f>[15]Šiluma!$J$19</f>
        <v>163.95000000000002</v>
      </c>
      <c r="J140" s="191">
        <f>[15]Šiluma!$K$19</f>
        <v>111.22</v>
      </c>
      <c r="K140" s="193">
        <f>[15]Šiluma!$L$19</f>
        <v>36412.689999999995</v>
      </c>
      <c r="L140" s="148"/>
      <c r="O140" s="47"/>
      <c r="Q140" s="47"/>
      <c r="S140" s="47"/>
      <c r="T140" s="47"/>
    </row>
    <row r="141" spans="1:20" ht="16.5" hidden="1" outlineLevel="1" thickBot="1" x14ac:dyDescent="0.3">
      <c r="A141" s="35"/>
      <c r="B141" s="36"/>
      <c r="C141" s="37"/>
      <c r="D141" s="189">
        <f>[16]Šiluma!$E$19</f>
        <v>25155.91</v>
      </c>
      <c r="E141" s="190">
        <f>[16]Šiluma!$F$19</f>
        <v>18884.82</v>
      </c>
      <c r="F141" s="190">
        <f>[16]Šiluma!$G$19</f>
        <v>5758.6599999999989</v>
      </c>
      <c r="G141" s="191">
        <f>[16]Šiluma!$H$19</f>
        <v>512.42999999999995</v>
      </c>
      <c r="H141" s="192">
        <f>[16]Šiluma!$I$19</f>
        <v>373.56</v>
      </c>
      <c r="I141" s="190">
        <f>[16]Šiluma!$J$19</f>
        <v>245.45000000000002</v>
      </c>
      <c r="J141" s="191">
        <f>[16]Šiluma!$K$19</f>
        <v>128.10999999999999</v>
      </c>
      <c r="K141" s="193">
        <f>[16]Šiluma!$L$19</f>
        <v>25529.47</v>
      </c>
      <c r="L141" s="148"/>
      <c r="O141" s="47"/>
      <c r="Q141" s="47"/>
      <c r="S141" s="47"/>
      <c r="T141" s="47"/>
    </row>
    <row r="142" spans="1:20" ht="16.5" hidden="1" outlineLevel="1" thickBot="1" x14ac:dyDescent="0.3">
      <c r="A142" s="35"/>
      <c r="B142" s="36"/>
      <c r="C142" s="37"/>
      <c r="D142" s="189">
        <f>[17]Šiluma!$E$19</f>
        <v>19539.469999999998</v>
      </c>
      <c r="E142" s="190">
        <f>[17]Šiluma!$F$19</f>
        <v>13533.13</v>
      </c>
      <c r="F142" s="190">
        <f>[17]Šiluma!$G$19</f>
        <v>5523.49</v>
      </c>
      <c r="G142" s="191">
        <f>[17]Šiluma!$H$19</f>
        <v>482.84999999999997</v>
      </c>
      <c r="H142" s="192">
        <f>[17]Šiluma!$I$19</f>
        <v>381.93</v>
      </c>
      <c r="I142" s="190">
        <f>[17]Šiluma!$J$19</f>
        <v>261.22000000000003</v>
      </c>
      <c r="J142" s="191">
        <f>[17]Šiluma!$K$19</f>
        <v>120.71</v>
      </c>
      <c r="K142" s="193">
        <f>[17]Šiluma!$L$19</f>
        <v>19921.399999999998</v>
      </c>
      <c r="L142" s="148"/>
      <c r="O142" s="47"/>
      <c r="Q142" s="47"/>
      <c r="S142" s="47"/>
      <c r="T142" s="47"/>
    </row>
    <row r="143" spans="1:20" ht="16.5" hidden="1" outlineLevel="1" thickBot="1" x14ac:dyDescent="0.3">
      <c r="A143" s="35"/>
      <c r="B143" s="36"/>
      <c r="C143" s="37"/>
      <c r="D143" s="189">
        <f>[18]Šiluma!$E$19</f>
        <v>19227.310000000001</v>
      </c>
      <c r="E143" s="190">
        <f>[18]Šiluma!$F$19</f>
        <v>13232</v>
      </c>
      <c r="F143" s="190">
        <f>[18]Šiluma!$G$19</f>
        <v>5484.45</v>
      </c>
      <c r="G143" s="191">
        <f>[18]Šiluma!$H$19</f>
        <v>510.85999999999996</v>
      </c>
      <c r="H143" s="192">
        <f>[18]Šiluma!$I$19</f>
        <v>374.25</v>
      </c>
      <c r="I143" s="190">
        <f>[18]Šiluma!$J$19</f>
        <v>246.53</v>
      </c>
      <c r="J143" s="191">
        <f>[18]Šiluma!$K$19</f>
        <v>127.72</v>
      </c>
      <c r="K143" s="193">
        <f>[18]Šiluma!$L$19</f>
        <v>19601.560000000001</v>
      </c>
      <c r="L143" s="148"/>
      <c r="O143" s="47"/>
      <c r="Q143" s="47"/>
      <c r="S143" s="47"/>
      <c r="T143" s="47"/>
    </row>
    <row r="144" spans="1:20" ht="16.5" hidden="1" outlineLevel="1" thickBot="1" x14ac:dyDescent="0.3">
      <c r="A144" s="35"/>
      <c r="B144" s="36"/>
      <c r="C144" s="37"/>
      <c r="D144" s="189">
        <f>[19]Šiluma!$E$19</f>
        <v>21162.770000000004</v>
      </c>
      <c r="E144" s="190">
        <f>[19]Šiluma!$F$19</f>
        <v>14363.76</v>
      </c>
      <c r="F144" s="190">
        <f>[19]Šiluma!$G$19</f>
        <v>6317.5400000000009</v>
      </c>
      <c r="G144" s="191">
        <f>[19]Šiluma!$H$19</f>
        <v>481.47</v>
      </c>
      <c r="H144" s="192">
        <f>[19]Šiluma!$I$19</f>
        <v>399.27</v>
      </c>
      <c r="I144" s="190">
        <f>[19]Šiluma!$J$19</f>
        <v>278.88</v>
      </c>
      <c r="J144" s="191">
        <f>[19]Šiluma!$K$19</f>
        <v>120.39</v>
      </c>
      <c r="K144" s="193">
        <f>[19]Šiluma!$L$19</f>
        <v>21562.040000000005</v>
      </c>
      <c r="L144" s="148"/>
      <c r="O144" s="47"/>
      <c r="Q144" s="47"/>
      <c r="S144" s="47"/>
      <c r="T144" s="47"/>
    </row>
    <row r="145" spans="1:20" ht="16.5" hidden="1" outlineLevel="1" thickBot="1" x14ac:dyDescent="0.3">
      <c r="A145" s="35"/>
      <c r="B145" s="36"/>
      <c r="C145" s="37"/>
      <c r="D145" s="189">
        <f>[20]Šiluma!$E$19</f>
        <v>22518.059999999998</v>
      </c>
      <c r="E145" s="190">
        <f>[20]Šiluma!$F$19</f>
        <v>14505.139999999998</v>
      </c>
      <c r="F145" s="190">
        <f>[20]Šiluma!$G$19</f>
        <v>7541.28</v>
      </c>
      <c r="G145" s="191">
        <f>[20]Šiluma!$H$19</f>
        <v>471.64000000000004</v>
      </c>
      <c r="H145" s="192">
        <f>[20]Šiluma!$I$19</f>
        <v>443.34000000000003</v>
      </c>
      <c r="I145" s="190">
        <f>[20]Šiluma!$J$19</f>
        <v>325.44</v>
      </c>
      <c r="J145" s="191">
        <f>[20]Šiluma!$K$19</f>
        <v>117.9</v>
      </c>
      <c r="K145" s="193">
        <f>[20]Šiluma!$L$19</f>
        <v>22961.399999999998</v>
      </c>
      <c r="L145" s="148"/>
      <c r="O145" s="47"/>
      <c r="Q145" s="47"/>
      <c r="S145" s="47"/>
      <c r="T145" s="47"/>
    </row>
    <row r="146" spans="1:20" ht="16.5" hidden="1" outlineLevel="1" thickBot="1" x14ac:dyDescent="0.3">
      <c r="A146" s="35"/>
      <c r="B146" s="36"/>
      <c r="C146" s="37"/>
      <c r="D146" s="189">
        <f>[21]Šiluma!$E$19</f>
        <v>24933.430000000004</v>
      </c>
      <c r="E146" s="190">
        <f>[21]Šiluma!$F$19</f>
        <v>16368.380000000003</v>
      </c>
      <c r="F146" s="190">
        <f>[21]Šiluma!$G$19</f>
        <v>8036.96</v>
      </c>
      <c r="G146" s="191">
        <f>[21]Šiluma!$H$19</f>
        <v>528.08999999999992</v>
      </c>
      <c r="H146" s="192">
        <f>[21]Šiluma!$I$19</f>
        <v>425.39</v>
      </c>
      <c r="I146" s="190">
        <f>[21]Šiluma!$J$19</f>
        <v>293.36</v>
      </c>
      <c r="J146" s="191">
        <f>[21]Šiluma!$K$19</f>
        <v>132.02999999999997</v>
      </c>
      <c r="K146" s="193">
        <f>[21]Šiluma!$L$19</f>
        <v>25358.820000000003</v>
      </c>
      <c r="L146" s="148"/>
      <c r="O146" s="47"/>
      <c r="Q146" s="47"/>
      <c r="S146" s="47"/>
      <c r="T146" s="47"/>
    </row>
    <row r="147" spans="1:20" ht="16.5" hidden="1" outlineLevel="1" thickBot="1" x14ac:dyDescent="0.3">
      <c r="A147" s="35"/>
      <c r="B147" s="36"/>
      <c r="C147" s="37"/>
      <c r="D147" s="189">
        <f>[22]Šiluma!$E$19</f>
        <v>24534.81</v>
      </c>
      <c r="E147" s="190">
        <f>[22]Šiluma!$F$19</f>
        <v>18707.79</v>
      </c>
      <c r="F147" s="190">
        <f>[22]Šiluma!$G$19</f>
        <v>5274.03</v>
      </c>
      <c r="G147" s="191">
        <f>[22]Šiluma!$H$19</f>
        <v>552.99</v>
      </c>
      <c r="H147" s="192">
        <f>[22]Šiluma!$I$19</f>
        <v>414.61</v>
      </c>
      <c r="I147" s="190">
        <f>[22]Šiluma!$J$19</f>
        <v>276.36</v>
      </c>
      <c r="J147" s="191">
        <f>[22]Šiluma!$K$19</f>
        <v>138.25</v>
      </c>
      <c r="K147" s="193">
        <f>[22]Šiluma!$L$19</f>
        <v>24949.420000000002</v>
      </c>
      <c r="L147" s="148"/>
      <c r="O147" s="47"/>
      <c r="Q147" s="47"/>
      <c r="S147" s="47"/>
      <c r="T147" s="47"/>
    </row>
    <row r="148" spans="1:20" ht="16.5" hidden="1" outlineLevel="1" thickBot="1" x14ac:dyDescent="0.3">
      <c r="A148" s="35"/>
      <c r="B148" s="36"/>
      <c r="C148" s="37"/>
      <c r="D148" s="189">
        <f>[23]Šiluma!$E$19</f>
        <v>30165.399999999998</v>
      </c>
      <c r="E148" s="190">
        <f>[23]Šiluma!$F$19</f>
        <v>24161.329999999998</v>
      </c>
      <c r="F148" s="190">
        <f>[23]Šiluma!$G$19</f>
        <v>5486</v>
      </c>
      <c r="G148" s="191">
        <f>[23]Šiluma!$H$19</f>
        <v>518.06999999999994</v>
      </c>
      <c r="H148" s="192">
        <f>[23]Šiluma!$I$19</f>
        <v>412.3599999999999</v>
      </c>
      <c r="I148" s="190">
        <f>[23]Šiluma!$J$19</f>
        <v>282.81999999999994</v>
      </c>
      <c r="J148" s="191">
        <f>[23]Šiluma!$K$19</f>
        <v>129.54</v>
      </c>
      <c r="K148" s="193">
        <f>[23]Šiluma!$L$19</f>
        <v>30577.759999999998</v>
      </c>
      <c r="L148" s="148"/>
      <c r="O148" s="47"/>
      <c r="Q148" s="47"/>
      <c r="S148" s="47"/>
      <c r="T148" s="47"/>
    </row>
    <row r="149" spans="1:20" ht="16.5" hidden="1" outlineLevel="1" thickBot="1" x14ac:dyDescent="0.3">
      <c r="A149" s="35"/>
      <c r="B149" s="36"/>
      <c r="C149" s="37"/>
      <c r="D149" s="189">
        <f>[24]Šiluma!$E$19</f>
        <v>38367.130000000005</v>
      </c>
      <c r="E149" s="190">
        <f>[24]Šiluma!$F$19</f>
        <v>30625.11</v>
      </c>
      <c r="F149" s="190">
        <f>[24]Šiluma!$G$19</f>
        <v>7349.77</v>
      </c>
      <c r="G149" s="191">
        <f>[24]Šiluma!$H$19</f>
        <v>392.25</v>
      </c>
      <c r="H149" s="192">
        <f>[24]Šiluma!$I$19</f>
        <v>390.8</v>
      </c>
      <c r="I149" s="190">
        <f>[24]Šiluma!$J$19</f>
        <v>292.68</v>
      </c>
      <c r="J149" s="191">
        <f>[24]Šiluma!$K$19</f>
        <v>98.12</v>
      </c>
      <c r="K149" s="193">
        <f>[24]Šiluma!$L$19</f>
        <v>38757.930000000008</v>
      </c>
      <c r="L149" s="148"/>
      <c r="O149" s="47"/>
      <c r="Q149" s="47"/>
      <c r="S149" s="47"/>
      <c r="T149" s="47"/>
    </row>
    <row r="150" spans="1:20" ht="16.5" collapsed="1" thickBot="1" x14ac:dyDescent="0.3">
      <c r="A150" s="194" t="s">
        <v>12</v>
      </c>
      <c r="B150" s="195" t="s">
        <v>11</v>
      </c>
      <c r="C150" s="196" t="s">
        <v>61</v>
      </c>
      <c r="D150" s="197">
        <f t="shared" ref="D150:K150" si="0">SUM(D138:D149)</f>
        <v>341299.68000000005</v>
      </c>
      <c r="E150" s="198">
        <f t="shared" si="0"/>
        <v>261641.61</v>
      </c>
      <c r="F150" s="198">
        <f t="shared" si="0"/>
        <v>73900.259999999995</v>
      </c>
      <c r="G150" s="199">
        <f t="shared" si="0"/>
        <v>5757.8099999999986</v>
      </c>
      <c r="H150" s="197">
        <f t="shared" si="0"/>
        <v>4220.1000000000004</v>
      </c>
      <c r="I150" s="198">
        <f t="shared" si="0"/>
        <v>2780.3700000000003</v>
      </c>
      <c r="J150" s="199">
        <f t="shared" si="0"/>
        <v>1439.73</v>
      </c>
      <c r="K150" s="200">
        <f t="shared" si="0"/>
        <v>345519.78</v>
      </c>
      <c r="L150" s="148"/>
      <c r="M150" s="45"/>
      <c r="O150" s="47"/>
      <c r="Q150" s="47"/>
      <c r="S150" s="47"/>
      <c r="T150" s="47"/>
    </row>
    <row r="151" spans="1:20" ht="15.75" hidden="1" outlineLevel="1" x14ac:dyDescent="0.25">
      <c r="A151" s="201"/>
      <c r="B151" s="202"/>
      <c r="C151" s="51"/>
      <c r="D151" s="203">
        <f>[13]Šiluma!$E$20</f>
        <v>0</v>
      </c>
      <c r="E151" s="204">
        <f>[13]Šiluma!$F$20</f>
        <v>0</v>
      </c>
      <c r="F151" s="204">
        <f>[13]Šiluma!$G$20</f>
        <v>0</v>
      </c>
      <c r="G151" s="205">
        <f>[13]Šiluma!$H$20</f>
        <v>0</v>
      </c>
      <c r="H151" s="203">
        <f>[13]Šiluma!$I$20</f>
        <v>0</v>
      </c>
      <c r="I151" s="204">
        <f>[13]Šiluma!$J$20</f>
        <v>0</v>
      </c>
      <c r="J151" s="205">
        <f>[13]Šiluma!$K$20</f>
        <v>0</v>
      </c>
      <c r="K151" s="206">
        <f>[13]Šiluma!$L$20</f>
        <v>0</v>
      </c>
      <c r="L151" s="148"/>
      <c r="O151" s="47"/>
      <c r="Q151" s="47"/>
      <c r="S151" s="47"/>
      <c r="T151" s="47"/>
    </row>
    <row r="152" spans="1:20" ht="15.75" hidden="1" outlineLevel="1" x14ac:dyDescent="0.25">
      <c r="A152" s="201"/>
      <c r="B152" s="202"/>
      <c r="C152" s="51"/>
      <c r="D152" s="203">
        <f>[14]Šiluma!$E$20</f>
        <v>0</v>
      </c>
      <c r="E152" s="204">
        <f>[14]Šiluma!$F$20</f>
        <v>0</v>
      </c>
      <c r="F152" s="204">
        <f>[14]Šiluma!$G$20</f>
        <v>0</v>
      </c>
      <c r="G152" s="205">
        <f>[14]Šiluma!$H$20</f>
        <v>0</v>
      </c>
      <c r="H152" s="203">
        <f>[14]Šiluma!$I$20</f>
        <v>0</v>
      </c>
      <c r="I152" s="204">
        <f>[14]Šiluma!$J$20</f>
        <v>0</v>
      </c>
      <c r="J152" s="205">
        <f>[14]Šiluma!$K$20</f>
        <v>0</v>
      </c>
      <c r="K152" s="206">
        <f>[14]Šiluma!$L$20</f>
        <v>0</v>
      </c>
      <c r="L152" s="148"/>
      <c r="O152" s="47"/>
      <c r="Q152" s="47"/>
      <c r="S152" s="47"/>
      <c r="T152" s="47"/>
    </row>
    <row r="153" spans="1:20" ht="15.75" hidden="1" outlineLevel="1" x14ac:dyDescent="0.25">
      <c r="A153" s="201"/>
      <c r="B153" s="202"/>
      <c r="C153" s="51"/>
      <c r="D153" s="203">
        <f>[15]Šiluma!$E$20</f>
        <v>0</v>
      </c>
      <c r="E153" s="204">
        <f>[15]Šiluma!$F$20</f>
        <v>0</v>
      </c>
      <c r="F153" s="204">
        <f>[15]Šiluma!$G$20</f>
        <v>0</v>
      </c>
      <c r="G153" s="205">
        <f>[15]Šiluma!$H$20</f>
        <v>0</v>
      </c>
      <c r="H153" s="203">
        <f>[15]Šiluma!$I$20</f>
        <v>0</v>
      </c>
      <c r="I153" s="204">
        <f>[15]Šiluma!$J$20</f>
        <v>0</v>
      </c>
      <c r="J153" s="205">
        <f>[15]Šiluma!$K$20</f>
        <v>0</v>
      </c>
      <c r="K153" s="206">
        <f>[15]Šiluma!$L$20</f>
        <v>0</v>
      </c>
      <c r="L153" s="148"/>
      <c r="O153" s="47"/>
      <c r="Q153" s="47"/>
      <c r="S153" s="47"/>
      <c r="T153" s="47"/>
    </row>
    <row r="154" spans="1:20" ht="15.75" hidden="1" outlineLevel="1" x14ac:dyDescent="0.25">
      <c r="A154" s="201"/>
      <c r="B154" s="202"/>
      <c r="C154" s="51"/>
      <c r="D154" s="203">
        <f>[16]Šiluma!$E$20</f>
        <v>0</v>
      </c>
      <c r="E154" s="204">
        <f>[16]Šiluma!$F$20</f>
        <v>0</v>
      </c>
      <c r="F154" s="204">
        <f>[16]Šiluma!$G$20</f>
        <v>0</v>
      </c>
      <c r="G154" s="205">
        <f>[16]Šiluma!$H$20</f>
        <v>0</v>
      </c>
      <c r="H154" s="203">
        <f>[16]Šiluma!$I$20</f>
        <v>0</v>
      </c>
      <c r="I154" s="204">
        <f>[16]Šiluma!$J$20</f>
        <v>0</v>
      </c>
      <c r="J154" s="205">
        <f>[16]Šiluma!$K$20</f>
        <v>0</v>
      </c>
      <c r="K154" s="206">
        <f>[16]Šiluma!$L$20</f>
        <v>0</v>
      </c>
      <c r="L154" s="148"/>
      <c r="O154" s="47"/>
      <c r="Q154" s="47"/>
      <c r="S154" s="47"/>
      <c r="T154" s="47"/>
    </row>
    <row r="155" spans="1:20" ht="15.75" hidden="1" outlineLevel="1" x14ac:dyDescent="0.25">
      <c r="A155" s="201"/>
      <c r="B155" s="202"/>
      <c r="C155" s="51"/>
      <c r="D155" s="203">
        <f>[17]Šiluma!$E$20</f>
        <v>0</v>
      </c>
      <c r="E155" s="204">
        <f>[17]Šiluma!$F$20</f>
        <v>0</v>
      </c>
      <c r="F155" s="204">
        <f>[17]Šiluma!$G$20</f>
        <v>0</v>
      </c>
      <c r="G155" s="205">
        <f>[17]Šiluma!$H$20</f>
        <v>0</v>
      </c>
      <c r="H155" s="203">
        <f>[17]Šiluma!$I$20</f>
        <v>0</v>
      </c>
      <c r="I155" s="204">
        <f>[17]Šiluma!$J$20</f>
        <v>0</v>
      </c>
      <c r="J155" s="205">
        <f>[17]Šiluma!$K$20</f>
        <v>0</v>
      </c>
      <c r="K155" s="206">
        <f>[17]Šiluma!$L$20</f>
        <v>0</v>
      </c>
      <c r="L155" s="148"/>
      <c r="O155" s="47"/>
      <c r="Q155" s="47"/>
      <c r="S155" s="47"/>
      <c r="T155" s="47"/>
    </row>
    <row r="156" spans="1:20" ht="15.75" hidden="1" outlineLevel="1" x14ac:dyDescent="0.25">
      <c r="A156" s="201"/>
      <c r="B156" s="202"/>
      <c r="C156" s="51"/>
      <c r="D156" s="203">
        <f>[18]Šiluma!$E$20</f>
        <v>0</v>
      </c>
      <c r="E156" s="204">
        <f>[18]Šiluma!$F$20</f>
        <v>0</v>
      </c>
      <c r="F156" s="204">
        <f>[18]Šiluma!$G$20</f>
        <v>0</v>
      </c>
      <c r="G156" s="205">
        <f>[18]Šiluma!$H$20</f>
        <v>0</v>
      </c>
      <c r="H156" s="203">
        <f>[18]Šiluma!$I$20</f>
        <v>0</v>
      </c>
      <c r="I156" s="204">
        <f>[18]Šiluma!$J$20</f>
        <v>0</v>
      </c>
      <c r="J156" s="205">
        <f>[18]Šiluma!$K$20</f>
        <v>0</v>
      </c>
      <c r="K156" s="206">
        <f>[18]Šiluma!$L$20</f>
        <v>0</v>
      </c>
      <c r="L156" s="148"/>
      <c r="O156" s="47"/>
      <c r="Q156" s="47"/>
      <c r="S156" s="47"/>
      <c r="T156" s="47"/>
    </row>
    <row r="157" spans="1:20" ht="15.75" hidden="1" outlineLevel="1" x14ac:dyDescent="0.25">
      <c r="A157" s="201"/>
      <c r="B157" s="202"/>
      <c r="C157" s="51"/>
      <c r="D157" s="203">
        <f>[19]Šiluma!$E$20</f>
        <v>0</v>
      </c>
      <c r="E157" s="204">
        <f>[19]Šiluma!$F$20</f>
        <v>0</v>
      </c>
      <c r="F157" s="204">
        <f>[19]Šiluma!$G$20</f>
        <v>0</v>
      </c>
      <c r="G157" s="205">
        <f>[19]Šiluma!$H$20</f>
        <v>0</v>
      </c>
      <c r="H157" s="203">
        <f>[19]Šiluma!$I$20</f>
        <v>0</v>
      </c>
      <c r="I157" s="204">
        <f>[19]Šiluma!$J$20</f>
        <v>0</v>
      </c>
      <c r="J157" s="205">
        <f>[19]Šiluma!$K$20</f>
        <v>0</v>
      </c>
      <c r="K157" s="206">
        <f>[19]Šiluma!$L$20</f>
        <v>0</v>
      </c>
      <c r="L157" s="148"/>
      <c r="O157" s="47"/>
      <c r="Q157" s="47"/>
      <c r="S157" s="47"/>
      <c r="T157" s="47"/>
    </row>
    <row r="158" spans="1:20" ht="15.75" hidden="1" outlineLevel="1" x14ac:dyDescent="0.25">
      <c r="A158" s="201"/>
      <c r="B158" s="202"/>
      <c r="C158" s="51"/>
      <c r="D158" s="203">
        <f>[20]Šiluma!$E$20</f>
        <v>0</v>
      </c>
      <c r="E158" s="204">
        <f>[20]Šiluma!$F$20</f>
        <v>0</v>
      </c>
      <c r="F158" s="204">
        <f>[20]Šiluma!$G$20</f>
        <v>0</v>
      </c>
      <c r="G158" s="205">
        <f>[20]Šiluma!$H$20</f>
        <v>0</v>
      </c>
      <c r="H158" s="203">
        <f>[20]Šiluma!$I$20</f>
        <v>0</v>
      </c>
      <c r="I158" s="204">
        <f>[20]Šiluma!$J$20</f>
        <v>0</v>
      </c>
      <c r="J158" s="205">
        <f>[20]Šiluma!$K$20</f>
        <v>0</v>
      </c>
      <c r="K158" s="206">
        <f>[20]Šiluma!$L$20</f>
        <v>0</v>
      </c>
      <c r="L158" s="148"/>
      <c r="O158" s="47"/>
      <c r="Q158" s="47"/>
      <c r="S158" s="47"/>
      <c r="T158" s="47"/>
    </row>
    <row r="159" spans="1:20" ht="15.75" hidden="1" outlineLevel="1" x14ac:dyDescent="0.25">
      <c r="A159" s="201"/>
      <c r="B159" s="202"/>
      <c r="C159" s="51"/>
      <c r="D159" s="203">
        <f>[21]Šiluma!$E$20</f>
        <v>0</v>
      </c>
      <c r="E159" s="204">
        <f>[21]Šiluma!$F$20</f>
        <v>0</v>
      </c>
      <c r="F159" s="204">
        <f>[21]Šiluma!$G$20</f>
        <v>0</v>
      </c>
      <c r="G159" s="205">
        <f>[21]Šiluma!$H$20</f>
        <v>0</v>
      </c>
      <c r="H159" s="203">
        <f>[21]Šiluma!$I$20</f>
        <v>0</v>
      </c>
      <c r="I159" s="204">
        <f>[21]Šiluma!$J$20</f>
        <v>0</v>
      </c>
      <c r="J159" s="205">
        <f>[21]Šiluma!$K$20</f>
        <v>0</v>
      </c>
      <c r="K159" s="206">
        <f>[21]Šiluma!$L$20</f>
        <v>0</v>
      </c>
      <c r="L159" s="148"/>
      <c r="O159" s="47"/>
      <c r="Q159" s="47"/>
      <c r="S159" s="47"/>
      <c r="T159" s="47"/>
    </row>
    <row r="160" spans="1:20" ht="15.75" hidden="1" outlineLevel="1" x14ac:dyDescent="0.25">
      <c r="A160" s="201"/>
      <c r="B160" s="202"/>
      <c r="C160" s="51"/>
      <c r="D160" s="203">
        <f>[22]Šiluma!$E$20</f>
        <v>0</v>
      </c>
      <c r="E160" s="204">
        <f>[22]Šiluma!$F$20</f>
        <v>0</v>
      </c>
      <c r="F160" s="204">
        <f>[22]Šiluma!$G$20</f>
        <v>0</v>
      </c>
      <c r="G160" s="205">
        <f>[22]Šiluma!$H$20</f>
        <v>0</v>
      </c>
      <c r="H160" s="203">
        <f>[22]Šiluma!$I$20</f>
        <v>0</v>
      </c>
      <c r="I160" s="204">
        <f>[22]Šiluma!$J$20</f>
        <v>0</v>
      </c>
      <c r="J160" s="205">
        <f>[22]Šiluma!$K$20</f>
        <v>0</v>
      </c>
      <c r="K160" s="206">
        <f>[22]Šiluma!$L$20</f>
        <v>0</v>
      </c>
      <c r="L160" s="148"/>
      <c r="O160" s="47"/>
      <c r="Q160" s="47"/>
      <c r="S160" s="47"/>
      <c r="T160" s="47"/>
    </row>
    <row r="161" spans="1:20" ht="15.75" hidden="1" outlineLevel="1" x14ac:dyDescent="0.25">
      <c r="A161" s="201"/>
      <c r="B161" s="202"/>
      <c r="C161" s="51"/>
      <c r="D161" s="203">
        <f>[23]Šiluma!$E$20</f>
        <v>0</v>
      </c>
      <c r="E161" s="204">
        <f>[23]Šiluma!$F$20</f>
        <v>0</v>
      </c>
      <c r="F161" s="204">
        <f>[23]Šiluma!$G$20</f>
        <v>0</v>
      </c>
      <c r="G161" s="205">
        <f>[23]Šiluma!$H$20</f>
        <v>0</v>
      </c>
      <c r="H161" s="203">
        <f>[23]Šiluma!$I$20</f>
        <v>0</v>
      </c>
      <c r="I161" s="204">
        <f>[23]Šiluma!$J$20</f>
        <v>0</v>
      </c>
      <c r="J161" s="205">
        <f>[23]Šiluma!$K$20</f>
        <v>0</v>
      </c>
      <c r="K161" s="206">
        <f>[23]Šiluma!$L$20</f>
        <v>0</v>
      </c>
      <c r="L161" s="148"/>
      <c r="O161" s="47"/>
      <c r="Q161" s="47"/>
      <c r="S161" s="47"/>
      <c r="T161" s="47"/>
    </row>
    <row r="162" spans="1:20" ht="15.75" hidden="1" outlineLevel="1" x14ac:dyDescent="0.25">
      <c r="A162" s="201"/>
      <c r="B162" s="202"/>
      <c r="C162" s="51"/>
      <c r="D162" s="203">
        <f>[24]Šiluma!$E$20</f>
        <v>0</v>
      </c>
      <c r="E162" s="204">
        <f>[24]Šiluma!$F$20</f>
        <v>0</v>
      </c>
      <c r="F162" s="204">
        <f>[24]Šiluma!$G$20</f>
        <v>0</v>
      </c>
      <c r="G162" s="205">
        <f>[24]Šiluma!$H$20</f>
        <v>0</v>
      </c>
      <c r="H162" s="203">
        <f>[24]Šiluma!$I$20</f>
        <v>0</v>
      </c>
      <c r="I162" s="204">
        <f>[24]Šiluma!$J$20</f>
        <v>0</v>
      </c>
      <c r="J162" s="205">
        <f>[24]Šiluma!$K$20</f>
        <v>0</v>
      </c>
      <c r="K162" s="206">
        <f>[24]Šiluma!$L$20</f>
        <v>0</v>
      </c>
      <c r="L162" s="148"/>
      <c r="O162" s="47"/>
      <c r="Q162" s="47"/>
      <c r="S162" s="47"/>
      <c r="T162" s="47"/>
    </row>
    <row r="163" spans="1:20" ht="15.75" customHeight="1" collapsed="1" x14ac:dyDescent="0.25">
      <c r="A163" s="12" t="s">
        <v>62</v>
      </c>
      <c r="B163" s="207" t="s">
        <v>63</v>
      </c>
      <c r="C163" s="208" t="s">
        <v>61</v>
      </c>
      <c r="D163" s="156">
        <f t="shared" ref="D163:K163" si="1">SUM(D151:D162)</f>
        <v>0</v>
      </c>
      <c r="E163" s="157">
        <f t="shared" si="1"/>
        <v>0</v>
      </c>
      <c r="F163" s="157">
        <f t="shared" si="1"/>
        <v>0</v>
      </c>
      <c r="G163" s="158">
        <f t="shared" si="1"/>
        <v>0</v>
      </c>
      <c r="H163" s="156">
        <f t="shared" si="1"/>
        <v>0</v>
      </c>
      <c r="I163" s="157">
        <f t="shared" si="1"/>
        <v>0</v>
      </c>
      <c r="J163" s="158">
        <f t="shared" si="1"/>
        <v>0</v>
      </c>
      <c r="K163" s="209">
        <f t="shared" si="1"/>
        <v>0</v>
      </c>
      <c r="L163" s="148"/>
      <c r="O163" s="47"/>
      <c r="Q163" s="47"/>
      <c r="S163" s="47"/>
      <c r="T163" s="47"/>
    </row>
    <row r="164" spans="1:20" ht="15.75" hidden="1" customHeight="1" outlineLevel="1" x14ac:dyDescent="0.25">
      <c r="A164" s="12"/>
      <c r="B164" s="207"/>
      <c r="C164" s="208"/>
      <c r="D164" s="156">
        <f>[13]Šiluma!$E$21</f>
        <v>23722.22</v>
      </c>
      <c r="E164" s="157">
        <f>[13]Šiluma!$F$21</f>
        <v>23722.22</v>
      </c>
      <c r="F164" s="157">
        <f>[13]Šiluma!$G$21</f>
        <v>0</v>
      </c>
      <c r="G164" s="158">
        <f>[13]Šiluma!$H$21</f>
        <v>0</v>
      </c>
      <c r="H164" s="156">
        <f>[13]Šiluma!$I$21</f>
        <v>0</v>
      </c>
      <c r="I164" s="157">
        <f>[13]Šiluma!$J$21</f>
        <v>0</v>
      </c>
      <c r="J164" s="158">
        <f>[13]Šiluma!$K$21</f>
        <v>0</v>
      </c>
      <c r="K164" s="209">
        <f>[13]Šiluma!$L$21</f>
        <v>23722.22</v>
      </c>
      <c r="L164" s="148"/>
      <c r="O164" s="47"/>
      <c r="Q164" s="47"/>
      <c r="S164" s="47"/>
      <c r="T164" s="47"/>
    </row>
    <row r="165" spans="1:20" ht="15.75" hidden="1" customHeight="1" outlineLevel="1" x14ac:dyDescent="0.25">
      <c r="A165" s="12"/>
      <c r="B165" s="207"/>
      <c r="C165" s="208"/>
      <c r="D165" s="156">
        <f>[14]Šiluma!$E$21</f>
        <v>18642.36</v>
      </c>
      <c r="E165" s="157">
        <f>[14]Šiluma!$F$21</f>
        <v>18642.36</v>
      </c>
      <c r="F165" s="157">
        <f>[14]Šiluma!$G$21</f>
        <v>0</v>
      </c>
      <c r="G165" s="158">
        <f>[14]Šiluma!$H$21</f>
        <v>0</v>
      </c>
      <c r="H165" s="156">
        <f>[14]Šiluma!$I$21</f>
        <v>0</v>
      </c>
      <c r="I165" s="157">
        <f>[14]Šiluma!$J$21</f>
        <v>0</v>
      </c>
      <c r="J165" s="158">
        <f>[14]Šiluma!$K$21</f>
        <v>0</v>
      </c>
      <c r="K165" s="209">
        <f>[14]Šiluma!$L$21</f>
        <v>18642.36</v>
      </c>
      <c r="L165" s="148"/>
      <c r="O165" s="47"/>
      <c r="Q165" s="47"/>
      <c r="S165" s="47"/>
      <c r="T165" s="47"/>
    </row>
    <row r="166" spans="1:20" ht="15.75" hidden="1" customHeight="1" outlineLevel="1" x14ac:dyDescent="0.25">
      <c r="A166" s="12"/>
      <c r="B166" s="207"/>
      <c r="C166" s="208"/>
      <c r="D166" s="156">
        <f>[15]Šiluma!$E$21</f>
        <v>18073.27</v>
      </c>
      <c r="E166" s="157">
        <f>[15]Šiluma!$F$21</f>
        <v>18073.27</v>
      </c>
      <c r="F166" s="157">
        <f>[15]Šiluma!$G$21</f>
        <v>0</v>
      </c>
      <c r="G166" s="158">
        <f>[15]Šiluma!$H$21</f>
        <v>0</v>
      </c>
      <c r="H166" s="156">
        <f>[15]Šiluma!$I$21</f>
        <v>0</v>
      </c>
      <c r="I166" s="157">
        <f>[15]Šiluma!$J$21</f>
        <v>0</v>
      </c>
      <c r="J166" s="158">
        <f>[15]Šiluma!$K$21</f>
        <v>0</v>
      </c>
      <c r="K166" s="209">
        <f>[15]Šiluma!$L$21</f>
        <v>18073.27</v>
      </c>
      <c r="L166" s="148"/>
      <c r="O166" s="47"/>
      <c r="Q166" s="47"/>
      <c r="S166" s="47"/>
      <c r="T166" s="47"/>
    </row>
    <row r="167" spans="1:20" ht="15.75" hidden="1" customHeight="1" outlineLevel="1" x14ac:dyDescent="0.25">
      <c r="A167" s="12"/>
      <c r="B167" s="207"/>
      <c r="C167" s="208"/>
      <c r="D167" s="156">
        <f>[16]Šiluma!$E$21</f>
        <v>9327.4599999999991</v>
      </c>
      <c r="E167" s="157">
        <f>[16]Šiluma!$F$21</f>
        <v>9327.4599999999991</v>
      </c>
      <c r="F167" s="157">
        <f>[16]Šiluma!$G$21</f>
        <v>0</v>
      </c>
      <c r="G167" s="158">
        <f>[16]Šiluma!$H$21</f>
        <v>0</v>
      </c>
      <c r="H167" s="156">
        <f>[16]Šiluma!$I$21</f>
        <v>0</v>
      </c>
      <c r="I167" s="157">
        <f>[16]Šiluma!$J$21</f>
        <v>0</v>
      </c>
      <c r="J167" s="158">
        <f>[16]Šiluma!$K$21</f>
        <v>0</v>
      </c>
      <c r="K167" s="209">
        <f>[16]Šiluma!$L$21</f>
        <v>9327.4599999999991</v>
      </c>
      <c r="L167" s="148"/>
      <c r="O167" s="47"/>
      <c r="Q167" s="47"/>
      <c r="S167" s="47"/>
      <c r="T167" s="47"/>
    </row>
    <row r="168" spans="1:20" ht="15.75" hidden="1" customHeight="1" outlineLevel="1" x14ac:dyDescent="0.25">
      <c r="A168" s="12"/>
      <c r="B168" s="207"/>
      <c r="C168" s="208"/>
      <c r="D168" s="156">
        <f>[17]Šiluma!$E$21</f>
        <v>4724.87</v>
      </c>
      <c r="E168" s="157">
        <f>[17]Šiluma!$F$21</f>
        <v>4724.87</v>
      </c>
      <c r="F168" s="157">
        <f>[17]Šiluma!$G$21</f>
        <v>0</v>
      </c>
      <c r="G168" s="158">
        <f>[17]Šiluma!$H$21</f>
        <v>0</v>
      </c>
      <c r="H168" s="156">
        <f>[17]Šiluma!$I$21</f>
        <v>0</v>
      </c>
      <c r="I168" s="157">
        <f>[17]Šiluma!$J$21</f>
        <v>0</v>
      </c>
      <c r="J168" s="158">
        <f>[17]Šiluma!$K$21</f>
        <v>0</v>
      </c>
      <c r="K168" s="209">
        <f>[17]Šiluma!$L$21</f>
        <v>4724.87</v>
      </c>
      <c r="L168" s="148"/>
      <c r="O168" s="47"/>
      <c r="Q168" s="47"/>
      <c r="S168" s="47"/>
      <c r="T168" s="47"/>
    </row>
    <row r="169" spans="1:20" ht="15.75" hidden="1" customHeight="1" outlineLevel="1" x14ac:dyDescent="0.25">
      <c r="A169" s="12"/>
      <c r="B169" s="207"/>
      <c r="C169" s="208"/>
      <c r="D169" s="156">
        <f>[18]Šiluma!$E$21</f>
        <v>3191.16</v>
      </c>
      <c r="E169" s="157">
        <f>[18]Šiluma!$F$21</f>
        <v>3191.16</v>
      </c>
      <c r="F169" s="157">
        <f>[18]Šiluma!$G$21</f>
        <v>0</v>
      </c>
      <c r="G169" s="158">
        <f>[18]Šiluma!$H$21</f>
        <v>0</v>
      </c>
      <c r="H169" s="156">
        <f>[18]Šiluma!$I$21</f>
        <v>0</v>
      </c>
      <c r="I169" s="157">
        <f>[18]Šiluma!$J$21</f>
        <v>0</v>
      </c>
      <c r="J169" s="158">
        <f>[18]Šiluma!$K$21</f>
        <v>0</v>
      </c>
      <c r="K169" s="209">
        <f>[18]Šiluma!$L$21</f>
        <v>3191.16</v>
      </c>
      <c r="L169" s="148"/>
      <c r="O169" s="47"/>
      <c r="Q169" s="47"/>
      <c r="S169" s="47"/>
      <c r="T169" s="47"/>
    </row>
    <row r="170" spans="1:20" ht="15.75" hidden="1" customHeight="1" outlineLevel="1" x14ac:dyDescent="0.25">
      <c r="A170" s="12"/>
      <c r="B170" s="207"/>
      <c r="C170" s="208"/>
      <c r="D170" s="156">
        <f>[19]Šiluma!$E$21</f>
        <v>2892.57</v>
      </c>
      <c r="E170" s="157">
        <f>[19]Šiluma!$F$21</f>
        <v>2892.57</v>
      </c>
      <c r="F170" s="157">
        <f>[19]Šiluma!$G$21</f>
        <v>0</v>
      </c>
      <c r="G170" s="158">
        <f>[19]Šiluma!$H$21</f>
        <v>0</v>
      </c>
      <c r="H170" s="156">
        <f>[19]Šiluma!$I$21</f>
        <v>0</v>
      </c>
      <c r="I170" s="157">
        <f>[19]Šiluma!$J$21</f>
        <v>0</v>
      </c>
      <c r="J170" s="158">
        <f>[19]Šiluma!$K$21</f>
        <v>0</v>
      </c>
      <c r="K170" s="209">
        <f>[19]Šiluma!$L$21</f>
        <v>2892.57</v>
      </c>
      <c r="L170" s="148"/>
      <c r="O170" s="47"/>
      <c r="Q170" s="47"/>
      <c r="S170" s="47"/>
      <c r="T170" s="47"/>
    </row>
    <row r="171" spans="1:20" ht="15.75" hidden="1" customHeight="1" outlineLevel="1" x14ac:dyDescent="0.25">
      <c r="A171" s="12"/>
      <c r="B171" s="207"/>
      <c r="C171" s="208"/>
      <c r="D171" s="156">
        <f>[20]Šiluma!$E$21</f>
        <v>2422.19</v>
      </c>
      <c r="E171" s="157">
        <f>[20]Šiluma!$F$21</f>
        <v>2422.19</v>
      </c>
      <c r="F171" s="157">
        <f>[20]Šiluma!$G$21</f>
        <v>0</v>
      </c>
      <c r="G171" s="158">
        <f>[20]Šiluma!$H$21</f>
        <v>0</v>
      </c>
      <c r="H171" s="156">
        <f>[20]Šiluma!$I$21</f>
        <v>0</v>
      </c>
      <c r="I171" s="157">
        <f>[20]Šiluma!$J$21</f>
        <v>0</v>
      </c>
      <c r="J171" s="158">
        <f>[20]Šiluma!$K$21</f>
        <v>0</v>
      </c>
      <c r="K171" s="209">
        <f>[20]Šiluma!$L$21</f>
        <v>2422.19</v>
      </c>
      <c r="L171" s="148"/>
      <c r="O171" s="47"/>
      <c r="Q171" s="47"/>
      <c r="S171" s="47"/>
      <c r="T171" s="47"/>
    </row>
    <row r="172" spans="1:20" ht="15.75" hidden="1" customHeight="1" outlineLevel="1" x14ac:dyDescent="0.25">
      <c r="A172" s="12"/>
      <c r="B172" s="207"/>
      <c r="C172" s="208"/>
      <c r="D172" s="156">
        <f>[21]Šiluma!$E$21</f>
        <v>3246.93</v>
      </c>
      <c r="E172" s="157">
        <f>[21]Šiluma!$F$21</f>
        <v>3246.93</v>
      </c>
      <c r="F172" s="157">
        <f>[21]Šiluma!$G$21</f>
        <v>0</v>
      </c>
      <c r="G172" s="158">
        <f>[21]Šiluma!$H$21</f>
        <v>0</v>
      </c>
      <c r="H172" s="156">
        <f>[21]Šiluma!$I$21</f>
        <v>0</v>
      </c>
      <c r="I172" s="157">
        <f>[21]Šiluma!$J$21</f>
        <v>0</v>
      </c>
      <c r="J172" s="158">
        <f>[21]Šiluma!$K$21</f>
        <v>0</v>
      </c>
      <c r="K172" s="209">
        <f>[21]Šiluma!$L$21</f>
        <v>3246.93</v>
      </c>
      <c r="L172" s="148"/>
      <c r="O172" s="47"/>
      <c r="Q172" s="47"/>
      <c r="S172" s="47"/>
      <c r="T172" s="47"/>
    </row>
    <row r="173" spans="1:20" ht="15.75" hidden="1" customHeight="1" outlineLevel="1" x14ac:dyDescent="0.25">
      <c r="A173" s="12"/>
      <c r="B173" s="207"/>
      <c r="C173" s="208"/>
      <c r="D173" s="156">
        <f>[22]Šiluma!$E$21</f>
        <v>7836.01</v>
      </c>
      <c r="E173" s="157">
        <f>[22]Šiluma!$F$21</f>
        <v>7836.01</v>
      </c>
      <c r="F173" s="157">
        <f>[22]Šiluma!$G$21</f>
        <v>0</v>
      </c>
      <c r="G173" s="158">
        <f>[22]Šiluma!$H$21</f>
        <v>0</v>
      </c>
      <c r="H173" s="156">
        <f>[22]Šiluma!$I$21</f>
        <v>0</v>
      </c>
      <c r="I173" s="157">
        <f>[22]Šiluma!$J$21</f>
        <v>0</v>
      </c>
      <c r="J173" s="158">
        <f>[22]Šiluma!$K$21</f>
        <v>0</v>
      </c>
      <c r="K173" s="209">
        <f>[22]Šiluma!$L$21</f>
        <v>7836.01</v>
      </c>
      <c r="L173" s="148"/>
      <c r="O173" s="47"/>
      <c r="Q173" s="47"/>
      <c r="S173" s="47"/>
      <c r="T173" s="47"/>
    </row>
    <row r="174" spans="1:20" ht="15.75" hidden="1" customHeight="1" outlineLevel="1" x14ac:dyDescent="0.25">
      <c r="A174" s="12"/>
      <c r="B174" s="207"/>
      <c r="C174" s="208"/>
      <c r="D174" s="156">
        <f>[23]Šiluma!$E$21</f>
        <v>11259.04</v>
      </c>
      <c r="E174" s="157">
        <f>[23]Šiluma!$F$21</f>
        <v>11259.04</v>
      </c>
      <c r="F174" s="157">
        <f>[23]Šiluma!$G$21</f>
        <v>0</v>
      </c>
      <c r="G174" s="158">
        <f>[23]Šiluma!$H$21</f>
        <v>0</v>
      </c>
      <c r="H174" s="156">
        <f>[23]Šiluma!$I$21</f>
        <v>0</v>
      </c>
      <c r="I174" s="157">
        <f>[23]Šiluma!$J$21</f>
        <v>0</v>
      </c>
      <c r="J174" s="158">
        <f>[23]Šiluma!$K$21</f>
        <v>0</v>
      </c>
      <c r="K174" s="209">
        <f>[23]Šiluma!$L$21</f>
        <v>11259.04</v>
      </c>
      <c r="L174" s="148"/>
      <c r="O174" s="47"/>
      <c r="Q174" s="47"/>
      <c r="S174" s="47"/>
      <c r="T174" s="47"/>
    </row>
    <row r="175" spans="1:20" ht="15.75" hidden="1" customHeight="1" outlineLevel="1" x14ac:dyDescent="0.25">
      <c r="A175" s="12"/>
      <c r="B175" s="207"/>
      <c r="C175" s="208"/>
      <c r="D175" s="156">
        <f>[24]Šiluma!$E$21</f>
        <v>13152.94</v>
      </c>
      <c r="E175" s="157">
        <f>[24]Šiluma!$F$21</f>
        <v>13152.94</v>
      </c>
      <c r="F175" s="157">
        <f>[24]Šiluma!$G$21</f>
        <v>0</v>
      </c>
      <c r="G175" s="158">
        <f>[24]Šiluma!$H$21</f>
        <v>0</v>
      </c>
      <c r="H175" s="156">
        <f>[24]Šiluma!$I$21</f>
        <v>0</v>
      </c>
      <c r="I175" s="157">
        <f>[24]Šiluma!$J$21</f>
        <v>0</v>
      </c>
      <c r="J175" s="158">
        <f>[24]Šiluma!$K$21</f>
        <v>0</v>
      </c>
      <c r="K175" s="209">
        <f>[24]Šiluma!$L$21</f>
        <v>13152.94</v>
      </c>
      <c r="L175" s="148"/>
      <c r="O175" s="47"/>
      <c r="Q175" s="47"/>
      <c r="S175" s="47"/>
      <c r="T175" s="47"/>
    </row>
    <row r="176" spans="1:20" ht="15" customHeight="1" collapsed="1" x14ac:dyDescent="0.25">
      <c r="A176" s="4" t="s">
        <v>64</v>
      </c>
      <c r="B176" s="210" t="s">
        <v>13</v>
      </c>
      <c r="C176" s="211" t="s">
        <v>61</v>
      </c>
      <c r="D176" s="165">
        <f t="shared" ref="D176:K176" si="2">SUM(D164:D175)</f>
        <v>118491.01999999999</v>
      </c>
      <c r="E176" s="162">
        <f t="shared" si="2"/>
        <v>118491.01999999999</v>
      </c>
      <c r="F176" s="162">
        <f t="shared" si="2"/>
        <v>0</v>
      </c>
      <c r="G176" s="164">
        <f t="shared" si="2"/>
        <v>0</v>
      </c>
      <c r="H176" s="165">
        <f t="shared" si="2"/>
        <v>0</v>
      </c>
      <c r="I176" s="162">
        <f t="shared" si="2"/>
        <v>0</v>
      </c>
      <c r="J176" s="164">
        <f t="shared" si="2"/>
        <v>0</v>
      </c>
      <c r="K176" s="212">
        <f t="shared" si="2"/>
        <v>118491.01999999999</v>
      </c>
      <c r="L176" s="148"/>
      <c r="O176" s="47"/>
      <c r="Q176" s="47"/>
      <c r="S176" s="47"/>
      <c r="T176" s="47"/>
    </row>
    <row r="177" spans="1:20" ht="15" hidden="1" customHeight="1" outlineLevel="1" x14ac:dyDescent="0.25">
      <c r="A177" s="4"/>
      <c r="B177" s="210"/>
      <c r="C177" s="211"/>
      <c r="D177" s="165">
        <f>[13]Šiluma!$E$22</f>
        <v>1940.48</v>
      </c>
      <c r="E177" s="162">
        <f>[13]Šiluma!$F$22</f>
        <v>1502.9</v>
      </c>
      <c r="F177" s="162">
        <f>[13]Šiluma!$G$22</f>
        <v>437.58</v>
      </c>
      <c r="G177" s="164">
        <f>[13]Šiluma!$H$22</f>
        <v>0</v>
      </c>
      <c r="H177" s="165">
        <f>[13]Šiluma!$I$22</f>
        <v>0</v>
      </c>
      <c r="I177" s="162">
        <f>[13]Šiluma!$J$22</f>
        <v>0</v>
      </c>
      <c r="J177" s="164">
        <f>[13]Šiluma!$K$22</f>
        <v>0</v>
      </c>
      <c r="K177" s="212">
        <f>[13]Šiluma!$L$22</f>
        <v>1940.48</v>
      </c>
      <c r="L177" s="148"/>
      <c r="O177" s="47"/>
      <c r="Q177" s="47"/>
      <c r="S177" s="47"/>
      <c r="T177" s="47"/>
    </row>
    <row r="178" spans="1:20" ht="15" hidden="1" customHeight="1" outlineLevel="1" x14ac:dyDescent="0.25">
      <c r="A178" s="4"/>
      <c r="B178" s="210"/>
      <c r="C178" s="211"/>
      <c r="D178" s="165">
        <f>[14]Šiluma!$E$22</f>
        <v>1495.71</v>
      </c>
      <c r="E178" s="162">
        <f>[14]Šiluma!$F$22</f>
        <v>1092.73</v>
      </c>
      <c r="F178" s="162">
        <f>[14]Šiluma!$G$22</f>
        <v>402.98</v>
      </c>
      <c r="G178" s="164">
        <f>[14]Šiluma!$H$22</f>
        <v>0</v>
      </c>
      <c r="H178" s="165">
        <f>[14]Šiluma!$I$22</f>
        <v>0</v>
      </c>
      <c r="I178" s="162">
        <f>[14]Šiluma!$J$22</f>
        <v>0</v>
      </c>
      <c r="J178" s="164">
        <f>[14]Šiluma!$K$22</f>
        <v>0</v>
      </c>
      <c r="K178" s="212">
        <f>[14]Šiluma!$L$22</f>
        <v>1495.71</v>
      </c>
      <c r="L178" s="148"/>
      <c r="O178" s="47"/>
      <c r="Q178" s="47"/>
      <c r="S178" s="47"/>
      <c r="T178" s="47"/>
    </row>
    <row r="179" spans="1:20" ht="15" hidden="1" customHeight="1" outlineLevel="1" x14ac:dyDescent="0.25">
      <c r="A179" s="4"/>
      <c r="B179" s="210"/>
      <c r="C179" s="211"/>
      <c r="D179" s="165">
        <f>[15]Šiluma!$E$22</f>
        <v>1537.3300000000002</v>
      </c>
      <c r="E179" s="162">
        <f>[15]Šiluma!$F$22</f>
        <v>1094.8900000000001</v>
      </c>
      <c r="F179" s="162">
        <f>[15]Šiluma!$G$22</f>
        <v>442.44</v>
      </c>
      <c r="G179" s="164">
        <f>[15]Šiluma!$H$22</f>
        <v>0</v>
      </c>
      <c r="H179" s="165">
        <f>[15]Šiluma!$I$22</f>
        <v>0</v>
      </c>
      <c r="I179" s="162">
        <f>[15]Šiluma!$J$22</f>
        <v>0</v>
      </c>
      <c r="J179" s="164">
        <f>[15]Šiluma!$K$22</f>
        <v>0</v>
      </c>
      <c r="K179" s="212">
        <f>[15]Šiluma!$L$22</f>
        <v>1537.3300000000002</v>
      </c>
      <c r="L179" s="148"/>
      <c r="O179" s="47"/>
      <c r="Q179" s="47"/>
      <c r="S179" s="47"/>
      <c r="T179" s="47"/>
    </row>
    <row r="180" spans="1:20" ht="15" hidden="1" customHeight="1" outlineLevel="1" x14ac:dyDescent="0.25">
      <c r="A180" s="4"/>
      <c r="B180" s="210"/>
      <c r="C180" s="211"/>
      <c r="D180" s="165">
        <f>[16]Šiluma!$E$22</f>
        <v>1072.8799999999999</v>
      </c>
      <c r="E180" s="162">
        <f>[16]Šiluma!$F$22</f>
        <v>727.59999999999991</v>
      </c>
      <c r="F180" s="162">
        <f>[16]Šiluma!$G$22</f>
        <v>345.28</v>
      </c>
      <c r="G180" s="164">
        <f>[16]Šiluma!$H$22</f>
        <v>0</v>
      </c>
      <c r="H180" s="165">
        <f>[16]Šiluma!$I$22</f>
        <v>0</v>
      </c>
      <c r="I180" s="162">
        <f>[16]Šiluma!$J$22</f>
        <v>0</v>
      </c>
      <c r="J180" s="164">
        <f>[16]Šiluma!$K$22</f>
        <v>0</v>
      </c>
      <c r="K180" s="212">
        <f>[16]Šiluma!$L$22</f>
        <v>1072.8799999999999</v>
      </c>
      <c r="L180" s="148"/>
      <c r="O180" s="47"/>
      <c r="Q180" s="47"/>
      <c r="S180" s="47"/>
      <c r="T180" s="47"/>
    </row>
    <row r="181" spans="1:20" ht="15" hidden="1" customHeight="1" outlineLevel="1" x14ac:dyDescent="0.25">
      <c r="A181" s="4"/>
      <c r="B181" s="210"/>
      <c r="C181" s="211"/>
      <c r="D181" s="165">
        <f>[17]Šiluma!$E$22</f>
        <v>860.3599999999999</v>
      </c>
      <c r="E181" s="162">
        <f>[17]Šiluma!$F$22</f>
        <v>641.32999999999993</v>
      </c>
      <c r="F181" s="162">
        <f>[17]Šiluma!$G$22</f>
        <v>219.03</v>
      </c>
      <c r="G181" s="164">
        <f>[17]Šiluma!$H$22</f>
        <v>0</v>
      </c>
      <c r="H181" s="165">
        <f>[17]Šiluma!$I$22</f>
        <v>0</v>
      </c>
      <c r="I181" s="162">
        <f>[17]Šiluma!$J$22</f>
        <v>0</v>
      </c>
      <c r="J181" s="164">
        <f>[17]Šiluma!$K$22</f>
        <v>0</v>
      </c>
      <c r="K181" s="212">
        <f>[17]Šiluma!$L$22</f>
        <v>860.3599999999999</v>
      </c>
      <c r="L181" s="148"/>
      <c r="O181" s="47"/>
      <c r="Q181" s="47"/>
      <c r="S181" s="47"/>
      <c r="T181" s="47"/>
    </row>
    <row r="182" spans="1:20" ht="15" hidden="1" customHeight="1" outlineLevel="1" x14ac:dyDescent="0.25">
      <c r="A182" s="4"/>
      <c r="B182" s="210"/>
      <c r="C182" s="211"/>
      <c r="D182" s="165">
        <f>[18]Šiluma!$E$22</f>
        <v>742.5</v>
      </c>
      <c r="E182" s="162">
        <f>[18]Šiluma!$F$22</f>
        <v>418.28999999999996</v>
      </c>
      <c r="F182" s="162">
        <f>[18]Šiluma!$G$22</f>
        <v>324.20999999999998</v>
      </c>
      <c r="G182" s="164">
        <f>[18]Šiluma!$H$22</f>
        <v>0</v>
      </c>
      <c r="H182" s="165">
        <f>[18]Šiluma!$I$22</f>
        <v>0</v>
      </c>
      <c r="I182" s="162">
        <f>[18]Šiluma!$J$22</f>
        <v>0</v>
      </c>
      <c r="J182" s="164">
        <f>[18]Šiluma!$K$22</f>
        <v>0</v>
      </c>
      <c r="K182" s="212">
        <f>[18]Šiluma!$L$22</f>
        <v>742.5</v>
      </c>
      <c r="L182" s="148"/>
      <c r="O182" s="47"/>
      <c r="Q182" s="47"/>
      <c r="S182" s="47"/>
      <c r="T182" s="47"/>
    </row>
    <row r="183" spans="1:20" ht="15" hidden="1" customHeight="1" outlineLevel="1" x14ac:dyDescent="0.25">
      <c r="A183" s="4"/>
      <c r="B183" s="210"/>
      <c r="C183" s="211"/>
      <c r="D183" s="165">
        <f>[19]Šiluma!$E$22</f>
        <v>764.96</v>
      </c>
      <c r="E183" s="162">
        <f>[19]Šiluma!$F$22</f>
        <v>542.46</v>
      </c>
      <c r="F183" s="162">
        <f>[19]Šiluma!$G$22</f>
        <v>222.5</v>
      </c>
      <c r="G183" s="164">
        <f>[19]Šiluma!$H$22</f>
        <v>0</v>
      </c>
      <c r="H183" s="165">
        <f>[19]Šiluma!$I$22</f>
        <v>0</v>
      </c>
      <c r="I183" s="162">
        <f>[19]Šiluma!$J$22</f>
        <v>0</v>
      </c>
      <c r="J183" s="164">
        <f>[19]Šiluma!$K$22</f>
        <v>0</v>
      </c>
      <c r="K183" s="212">
        <f>[19]Šiluma!$L$22</f>
        <v>764.96</v>
      </c>
      <c r="L183" s="148"/>
      <c r="O183" s="47"/>
      <c r="Q183" s="47"/>
      <c r="S183" s="47"/>
      <c r="T183" s="47"/>
    </row>
    <row r="184" spans="1:20" ht="15" hidden="1" customHeight="1" outlineLevel="1" x14ac:dyDescent="0.25">
      <c r="A184" s="4"/>
      <c r="B184" s="210"/>
      <c r="C184" s="211"/>
      <c r="D184" s="165">
        <f>[20]Šiluma!$E$22</f>
        <v>713.66000000000008</v>
      </c>
      <c r="E184" s="162">
        <f>[20]Šiluma!$F$22</f>
        <v>511.61</v>
      </c>
      <c r="F184" s="162">
        <f>[20]Šiluma!$G$22</f>
        <v>202.05</v>
      </c>
      <c r="G184" s="164">
        <f>[20]Šiluma!$H$22</f>
        <v>0</v>
      </c>
      <c r="H184" s="165">
        <f>[20]Šiluma!$I$22</f>
        <v>0</v>
      </c>
      <c r="I184" s="162">
        <f>[20]Šiluma!$J$22</f>
        <v>0</v>
      </c>
      <c r="J184" s="164">
        <f>[20]Šiluma!$K$22</f>
        <v>0</v>
      </c>
      <c r="K184" s="212">
        <f>[20]Šiluma!$L$22</f>
        <v>713.66000000000008</v>
      </c>
      <c r="L184" s="148"/>
      <c r="O184" s="47"/>
      <c r="Q184" s="47"/>
      <c r="S184" s="47"/>
      <c r="T184" s="47"/>
    </row>
    <row r="185" spans="1:20" ht="15" hidden="1" customHeight="1" outlineLevel="1" x14ac:dyDescent="0.25">
      <c r="A185" s="4"/>
      <c r="B185" s="210"/>
      <c r="C185" s="211"/>
      <c r="D185" s="165">
        <f>[21]Šiluma!$E$22</f>
        <v>815.78</v>
      </c>
      <c r="E185" s="162">
        <f>[21]Šiluma!$F$22</f>
        <v>608.72</v>
      </c>
      <c r="F185" s="162">
        <f>[21]Šiluma!$G$22</f>
        <v>207.06</v>
      </c>
      <c r="G185" s="164">
        <f>[21]Šiluma!$H$22</f>
        <v>0</v>
      </c>
      <c r="H185" s="165">
        <f>[21]Šiluma!$I$22</f>
        <v>0</v>
      </c>
      <c r="I185" s="162">
        <f>[21]Šiluma!$J$22</f>
        <v>0</v>
      </c>
      <c r="J185" s="164">
        <f>[21]Šiluma!$K$22</f>
        <v>0</v>
      </c>
      <c r="K185" s="212">
        <f>[21]Šiluma!$L$22</f>
        <v>815.78</v>
      </c>
      <c r="L185" s="148"/>
      <c r="O185" s="47"/>
      <c r="Q185" s="47"/>
      <c r="S185" s="47"/>
      <c r="T185" s="47"/>
    </row>
    <row r="186" spans="1:20" ht="15" hidden="1" customHeight="1" outlineLevel="1" x14ac:dyDescent="0.25">
      <c r="A186" s="4"/>
      <c r="B186" s="210"/>
      <c r="C186" s="211"/>
      <c r="D186" s="165">
        <f>[22]Šiluma!$E$22</f>
        <v>1066.4000000000001</v>
      </c>
      <c r="E186" s="162">
        <f>[22]Šiluma!$F$22</f>
        <v>621.69000000000005</v>
      </c>
      <c r="F186" s="162">
        <f>[22]Šiluma!$G$22</f>
        <v>444.71</v>
      </c>
      <c r="G186" s="164">
        <f>[22]Šiluma!$H$22</f>
        <v>0</v>
      </c>
      <c r="H186" s="165">
        <f>[22]Šiluma!$I$22</f>
        <v>0</v>
      </c>
      <c r="I186" s="162">
        <f>[22]Šiluma!$J$22</f>
        <v>0</v>
      </c>
      <c r="J186" s="164">
        <f>[22]Šiluma!$K$22</f>
        <v>0</v>
      </c>
      <c r="K186" s="212">
        <f>[22]Šiluma!$L$22</f>
        <v>1066.4000000000001</v>
      </c>
      <c r="L186" s="148"/>
      <c r="O186" s="47"/>
      <c r="Q186" s="47"/>
      <c r="S186" s="47"/>
      <c r="T186" s="47"/>
    </row>
    <row r="187" spans="1:20" ht="15" hidden="1" customHeight="1" outlineLevel="1" x14ac:dyDescent="0.25">
      <c r="A187" s="4"/>
      <c r="B187" s="210"/>
      <c r="C187" s="211"/>
      <c r="D187" s="165">
        <f>[23]Šiluma!$E$22</f>
        <v>1306.97</v>
      </c>
      <c r="E187" s="162">
        <f>[23]Šiluma!$F$22</f>
        <v>874.97</v>
      </c>
      <c r="F187" s="162">
        <f>[23]Šiluma!$G$22</f>
        <v>432</v>
      </c>
      <c r="G187" s="164">
        <f>[23]Šiluma!$H$22</f>
        <v>0</v>
      </c>
      <c r="H187" s="165">
        <f>[23]Šiluma!$I$22</f>
        <v>0</v>
      </c>
      <c r="I187" s="162">
        <f>[23]Šiluma!$J$22</f>
        <v>0</v>
      </c>
      <c r="J187" s="164">
        <f>[23]Šiluma!$K$22</f>
        <v>0</v>
      </c>
      <c r="K187" s="212">
        <f>[23]Šiluma!$L$22</f>
        <v>1306.97</v>
      </c>
      <c r="L187" s="148"/>
      <c r="O187" s="47"/>
      <c r="Q187" s="47"/>
      <c r="S187" s="47"/>
      <c r="T187" s="47"/>
    </row>
    <row r="188" spans="1:20" ht="15" hidden="1" customHeight="1" outlineLevel="1" x14ac:dyDescent="0.25">
      <c r="A188" s="4"/>
      <c r="B188" s="210"/>
      <c r="C188" s="211"/>
      <c r="D188" s="165">
        <f>[24]Šiluma!$E$22</f>
        <v>1664.54</v>
      </c>
      <c r="E188" s="162">
        <f>[24]Šiluma!$F$22</f>
        <v>1239.17</v>
      </c>
      <c r="F188" s="162">
        <f>[24]Šiluma!$G$22</f>
        <v>425.37</v>
      </c>
      <c r="G188" s="164">
        <f>[24]Šiluma!$H$22</f>
        <v>0</v>
      </c>
      <c r="H188" s="165">
        <f>[24]Šiluma!$I$22</f>
        <v>0</v>
      </c>
      <c r="I188" s="162">
        <f>[24]Šiluma!$J$22</f>
        <v>0</v>
      </c>
      <c r="J188" s="164">
        <f>[24]Šiluma!$K$22</f>
        <v>0</v>
      </c>
      <c r="K188" s="212">
        <f>[24]Šiluma!$L$22</f>
        <v>1664.54</v>
      </c>
      <c r="L188" s="148"/>
      <c r="O188" s="47"/>
      <c r="Q188" s="47"/>
      <c r="S188" s="47"/>
      <c r="T188" s="47"/>
    </row>
    <row r="189" spans="1:20" ht="15" customHeight="1" collapsed="1" x14ac:dyDescent="0.25">
      <c r="A189" s="4" t="s">
        <v>65</v>
      </c>
      <c r="B189" s="210" t="s">
        <v>66</v>
      </c>
      <c r="C189" s="211" t="s">
        <v>61</v>
      </c>
      <c r="D189" s="165">
        <f t="shared" ref="D189:K189" si="3">SUM(D177:D188)</f>
        <v>13981.57</v>
      </c>
      <c r="E189" s="162">
        <f t="shared" si="3"/>
        <v>9876.36</v>
      </c>
      <c r="F189" s="162">
        <f t="shared" si="3"/>
        <v>4105.21</v>
      </c>
      <c r="G189" s="164">
        <f t="shared" si="3"/>
        <v>0</v>
      </c>
      <c r="H189" s="165">
        <f t="shared" si="3"/>
        <v>0</v>
      </c>
      <c r="I189" s="162">
        <f t="shared" si="3"/>
        <v>0</v>
      </c>
      <c r="J189" s="164">
        <f t="shared" si="3"/>
        <v>0</v>
      </c>
      <c r="K189" s="212">
        <f t="shared" si="3"/>
        <v>13981.57</v>
      </c>
      <c r="L189" s="148"/>
      <c r="O189" s="47"/>
      <c r="Q189" s="47"/>
      <c r="S189" s="47"/>
      <c r="T189" s="47"/>
    </row>
    <row r="190" spans="1:20" ht="15" hidden="1" customHeight="1" outlineLevel="1" x14ac:dyDescent="0.25">
      <c r="A190" s="4"/>
      <c r="B190" s="210"/>
      <c r="C190" s="211"/>
      <c r="D190" s="165">
        <f>[13]Šiluma!$E$23</f>
        <v>0</v>
      </c>
      <c r="E190" s="162">
        <f>[13]Šiluma!$F$23</f>
        <v>0</v>
      </c>
      <c r="F190" s="162">
        <f>[13]Šiluma!$G$23</f>
        <v>0</v>
      </c>
      <c r="G190" s="164">
        <f>[13]Šiluma!$H$23</f>
        <v>0</v>
      </c>
      <c r="H190" s="165">
        <f>[13]Šiluma!$I$23</f>
        <v>0</v>
      </c>
      <c r="I190" s="162">
        <f>[13]Šiluma!$J$23</f>
        <v>0</v>
      </c>
      <c r="J190" s="164">
        <f>[13]Šiluma!$K$23</f>
        <v>0</v>
      </c>
      <c r="K190" s="212">
        <f>[13]Šiluma!$L$23</f>
        <v>0</v>
      </c>
      <c r="L190" s="148"/>
      <c r="O190" s="47"/>
      <c r="Q190" s="47"/>
      <c r="S190" s="47"/>
      <c r="T190" s="47"/>
    </row>
    <row r="191" spans="1:20" ht="15" hidden="1" customHeight="1" outlineLevel="1" x14ac:dyDescent="0.25">
      <c r="A191" s="4"/>
      <c r="B191" s="210"/>
      <c r="C191" s="211"/>
      <c r="D191" s="165">
        <f>[14]Šiluma!$E$23</f>
        <v>0</v>
      </c>
      <c r="E191" s="162">
        <f>[14]Šiluma!$F$23</f>
        <v>0</v>
      </c>
      <c r="F191" s="162">
        <f>[14]Šiluma!$G$23</f>
        <v>0</v>
      </c>
      <c r="G191" s="164">
        <f>[14]Šiluma!$H$23</f>
        <v>0</v>
      </c>
      <c r="H191" s="165">
        <f>[14]Šiluma!$I$23</f>
        <v>0</v>
      </c>
      <c r="I191" s="162">
        <f>[14]Šiluma!$J$23</f>
        <v>0</v>
      </c>
      <c r="J191" s="164">
        <f>[14]Šiluma!$K$23</f>
        <v>0</v>
      </c>
      <c r="K191" s="212">
        <f>[14]Šiluma!$L$23</f>
        <v>0</v>
      </c>
      <c r="L191" s="148"/>
      <c r="O191" s="47"/>
      <c r="Q191" s="47"/>
      <c r="S191" s="47"/>
      <c r="T191" s="47"/>
    </row>
    <row r="192" spans="1:20" ht="15" hidden="1" customHeight="1" outlineLevel="1" x14ac:dyDescent="0.25">
      <c r="A192" s="4"/>
      <c r="B192" s="210"/>
      <c r="C192" s="211"/>
      <c r="D192" s="165">
        <f>[15]Šiluma!$E$23</f>
        <v>0</v>
      </c>
      <c r="E192" s="162">
        <f>[15]Šiluma!$F$23</f>
        <v>0</v>
      </c>
      <c r="F192" s="162">
        <f>[15]Šiluma!$G$23</f>
        <v>0</v>
      </c>
      <c r="G192" s="164">
        <f>[15]Šiluma!$H$23</f>
        <v>0</v>
      </c>
      <c r="H192" s="165">
        <f>[15]Šiluma!$I$23</f>
        <v>0</v>
      </c>
      <c r="I192" s="162">
        <f>[15]Šiluma!$J$23</f>
        <v>0</v>
      </c>
      <c r="J192" s="164">
        <f>[15]Šiluma!$K$23</f>
        <v>0</v>
      </c>
      <c r="K192" s="212">
        <f>[15]Šiluma!$L$23</f>
        <v>0</v>
      </c>
      <c r="L192" s="148"/>
      <c r="O192" s="47"/>
      <c r="Q192" s="47"/>
      <c r="S192" s="47"/>
      <c r="T192" s="47"/>
    </row>
    <row r="193" spans="1:20" ht="15" hidden="1" customHeight="1" outlineLevel="1" x14ac:dyDescent="0.25">
      <c r="A193" s="4"/>
      <c r="B193" s="210"/>
      <c r="C193" s="211"/>
      <c r="D193" s="165">
        <f>[16]Šiluma!$E$23</f>
        <v>0</v>
      </c>
      <c r="E193" s="162">
        <f>[16]Šiluma!$F$23</f>
        <v>0</v>
      </c>
      <c r="F193" s="162">
        <f>[16]Šiluma!$G$23</f>
        <v>0</v>
      </c>
      <c r="G193" s="164">
        <f>[16]Šiluma!$H$23</f>
        <v>0</v>
      </c>
      <c r="H193" s="165">
        <f>[16]Šiluma!$I$23</f>
        <v>0</v>
      </c>
      <c r="I193" s="162">
        <f>[16]Šiluma!$J$23</f>
        <v>0</v>
      </c>
      <c r="J193" s="164">
        <f>[16]Šiluma!$K$23</f>
        <v>0</v>
      </c>
      <c r="K193" s="212">
        <f>[16]Šiluma!$L$23</f>
        <v>0</v>
      </c>
      <c r="L193" s="148"/>
      <c r="O193" s="47"/>
      <c r="Q193" s="47"/>
      <c r="S193" s="47"/>
      <c r="T193" s="47"/>
    </row>
    <row r="194" spans="1:20" ht="15" hidden="1" customHeight="1" outlineLevel="1" x14ac:dyDescent="0.25">
      <c r="A194" s="4"/>
      <c r="B194" s="210"/>
      <c r="C194" s="211"/>
      <c r="D194" s="165">
        <f>[17]Šiluma!$E$23</f>
        <v>0</v>
      </c>
      <c r="E194" s="162">
        <f>[17]Šiluma!$F$23</f>
        <v>0</v>
      </c>
      <c r="F194" s="162">
        <f>[17]Šiluma!$G$23</f>
        <v>0</v>
      </c>
      <c r="G194" s="164">
        <f>[17]Šiluma!$H$23</f>
        <v>0</v>
      </c>
      <c r="H194" s="165">
        <f>[17]Šiluma!$I$23</f>
        <v>0</v>
      </c>
      <c r="I194" s="162">
        <f>[17]Šiluma!$J$23</f>
        <v>0</v>
      </c>
      <c r="J194" s="164">
        <f>[17]Šiluma!$K$23</f>
        <v>0</v>
      </c>
      <c r="K194" s="212">
        <f>[17]Šiluma!$L$23</f>
        <v>0</v>
      </c>
      <c r="L194" s="148"/>
      <c r="O194" s="47"/>
      <c r="Q194" s="47"/>
      <c r="S194" s="47"/>
      <c r="T194" s="47"/>
    </row>
    <row r="195" spans="1:20" ht="15" hidden="1" customHeight="1" outlineLevel="1" x14ac:dyDescent="0.25">
      <c r="A195" s="4"/>
      <c r="B195" s="210"/>
      <c r="C195" s="211"/>
      <c r="D195" s="165">
        <f>[18]Šiluma!$E$23</f>
        <v>0</v>
      </c>
      <c r="E195" s="162">
        <f>[18]Šiluma!$F$23</f>
        <v>0</v>
      </c>
      <c r="F195" s="162">
        <f>[18]Šiluma!$G$23</f>
        <v>0</v>
      </c>
      <c r="G195" s="164">
        <f>[18]Šiluma!$H$23</f>
        <v>0</v>
      </c>
      <c r="H195" s="165">
        <f>[18]Šiluma!$I$23</f>
        <v>0</v>
      </c>
      <c r="I195" s="162">
        <f>[18]Šiluma!$J$23</f>
        <v>0</v>
      </c>
      <c r="J195" s="164">
        <f>[18]Šiluma!$K$23</f>
        <v>0</v>
      </c>
      <c r="K195" s="212">
        <f>[18]Šiluma!$L$23</f>
        <v>0</v>
      </c>
      <c r="L195" s="148"/>
      <c r="O195" s="47"/>
      <c r="Q195" s="47"/>
      <c r="S195" s="47"/>
      <c r="T195" s="47"/>
    </row>
    <row r="196" spans="1:20" ht="15" hidden="1" customHeight="1" outlineLevel="1" x14ac:dyDescent="0.25">
      <c r="A196" s="4"/>
      <c r="B196" s="210"/>
      <c r="C196" s="211"/>
      <c r="D196" s="165">
        <f>[19]Šiluma!$E$23</f>
        <v>0</v>
      </c>
      <c r="E196" s="162">
        <f>[19]Šiluma!$F$23</f>
        <v>0</v>
      </c>
      <c r="F196" s="162">
        <f>[19]Šiluma!$G$23</f>
        <v>0</v>
      </c>
      <c r="G196" s="164">
        <f>[19]Šiluma!$H$23</f>
        <v>0</v>
      </c>
      <c r="H196" s="165">
        <f>[19]Šiluma!$I$23</f>
        <v>0</v>
      </c>
      <c r="I196" s="162">
        <f>[19]Šiluma!$J$23</f>
        <v>0</v>
      </c>
      <c r="J196" s="164">
        <f>[19]Šiluma!$K$23</f>
        <v>0</v>
      </c>
      <c r="K196" s="212">
        <f>[19]Šiluma!$L$23</f>
        <v>0</v>
      </c>
      <c r="L196" s="148"/>
      <c r="O196" s="47"/>
      <c r="Q196" s="47"/>
      <c r="S196" s="47"/>
      <c r="T196" s="47"/>
    </row>
    <row r="197" spans="1:20" ht="15" hidden="1" customHeight="1" outlineLevel="1" x14ac:dyDescent="0.25">
      <c r="A197" s="4"/>
      <c r="B197" s="210"/>
      <c r="C197" s="211"/>
      <c r="D197" s="165">
        <f>[20]Šiluma!$E$23</f>
        <v>0</v>
      </c>
      <c r="E197" s="162">
        <f>[20]Šiluma!$F$23</f>
        <v>0</v>
      </c>
      <c r="F197" s="162">
        <f>[20]Šiluma!$G$23</f>
        <v>0</v>
      </c>
      <c r="G197" s="164">
        <f>[20]Šiluma!$H$23</f>
        <v>0</v>
      </c>
      <c r="H197" s="165">
        <f>[20]Šiluma!$I$23</f>
        <v>0</v>
      </c>
      <c r="I197" s="162">
        <f>[20]Šiluma!$J$23</f>
        <v>0</v>
      </c>
      <c r="J197" s="164">
        <f>[20]Šiluma!$K$23</f>
        <v>0</v>
      </c>
      <c r="K197" s="212">
        <f>[20]Šiluma!$L$23</f>
        <v>0</v>
      </c>
      <c r="L197" s="148"/>
      <c r="O197" s="47"/>
      <c r="Q197" s="47"/>
      <c r="S197" s="47"/>
      <c r="T197" s="47"/>
    </row>
    <row r="198" spans="1:20" ht="15" hidden="1" customHeight="1" outlineLevel="1" x14ac:dyDescent="0.25">
      <c r="A198" s="4"/>
      <c r="B198" s="210"/>
      <c r="C198" s="211"/>
      <c r="D198" s="165">
        <f>[21]Šiluma!$E$23</f>
        <v>0</v>
      </c>
      <c r="E198" s="162">
        <f>[21]Šiluma!$F$23</f>
        <v>0</v>
      </c>
      <c r="F198" s="162">
        <f>[21]Šiluma!$G$23</f>
        <v>0</v>
      </c>
      <c r="G198" s="164">
        <f>[21]Šiluma!$H$23</f>
        <v>0</v>
      </c>
      <c r="H198" s="165">
        <f>[21]Šiluma!$I$23</f>
        <v>0</v>
      </c>
      <c r="I198" s="162">
        <f>[21]Šiluma!$J$23</f>
        <v>0</v>
      </c>
      <c r="J198" s="164">
        <f>[21]Šiluma!$K$23</f>
        <v>0</v>
      </c>
      <c r="K198" s="212">
        <f>[21]Šiluma!$L$23</f>
        <v>0</v>
      </c>
      <c r="L198" s="148"/>
      <c r="O198" s="47"/>
      <c r="Q198" s="47"/>
      <c r="S198" s="47"/>
      <c r="T198" s="47"/>
    </row>
    <row r="199" spans="1:20" ht="15" hidden="1" customHeight="1" outlineLevel="1" x14ac:dyDescent="0.25">
      <c r="A199" s="4"/>
      <c r="B199" s="210"/>
      <c r="C199" s="211"/>
      <c r="D199" s="165">
        <f>[22]Šiluma!$E$23</f>
        <v>0</v>
      </c>
      <c r="E199" s="162">
        <f>[22]Šiluma!$F$23</f>
        <v>0</v>
      </c>
      <c r="F199" s="162">
        <f>[22]Šiluma!$G$23</f>
        <v>0</v>
      </c>
      <c r="G199" s="164">
        <f>[22]Šiluma!$H$23</f>
        <v>0</v>
      </c>
      <c r="H199" s="165">
        <f>[22]Šiluma!$I$23</f>
        <v>0</v>
      </c>
      <c r="I199" s="162">
        <f>[22]Šiluma!$J$23</f>
        <v>0</v>
      </c>
      <c r="J199" s="164">
        <f>[22]Šiluma!$K$23</f>
        <v>0</v>
      </c>
      <c r="K199" s="212">
        <f>[22]Šiluma!$L$23</f>
        <v>0</v>
      </c>
      <c r="L199" s="148"/>
      <c r="O199" s="47"/>
      <c r="Q199" s="47"/>
      <c r="S199" s="47"/>
      <c r="T199" s="47"/>
    </row>
    <row r="200" spans="1:20" ht="15" hidden="1" customHeight="1" outlineLevel="1" x14ac:dyDescent="0.25">
      <c r="A200" s="4"/>
      <c r="B200" s="210"/>
      <c r="C200" s="211"/>
      <c r="D200" s="165">
        <f>[23]Šiluma!$E$23</f>
        <v>0</v>
      </c>
      <c r="E200" s="162">
        <f>[23]Šiluma!$F$23</f>
        <v>0</v>
      </c>
      <c r="F200" s="162">
        <f>[23]Šiluma!$G$23</f>
        <v>0</v>
      </c>
      <c r="G200" s="164">
        <f>[23]Šiluma!$H$23</f>
        <v>0</v>
      </c>
      <c r="H200" s="165">
        <f>[23]Šiluma!$I$23</f>
        <v>0</v>
      </c>
      <c r="I200" s="162">
        <f>[23]Šiluma!$J$23</f>
        <v>0</v>
      </c>
      <c r="J200" s="164">
        <f>[23]Šiluma!$K$23</f>
        <v>0</v>
      </c>
      <c r="K200" s="212">
        <f>[23]Šiluma!$L$23</f>
        <v>0</v>
      </c>
      <c r="L200" s="148"/>
      <c r="O200" s="47"/>
      <c r="Q200" s="47"/>
      <c r="S200" s="47"/>
      <c r="T200" s="47"/>
    </row>
    <row r="201" spans="1:20" ht="15" hidden="1" customHeight="1" outlineLevel="1" x14ac:dyDescent="0.25">
      <c r="A201" s="4"/>
      <c r="B201" s="210"/>
      <c r="C201" s="211"/>
      <c r="D201" s="165">
        <f>[24]Šiluma!$E$23</f>
        <v>0</v>
      </c>
      <c r="E201" s="162">
        <f>[24]Šiluma!$F$23</f>
        <v>0</v>
      </c>
      <c r="F201" s="162">
        <f>[24]Šiluma!$G$23</f>
        <v>0</v>
      </c>
      <c r="G201" s="164">
        <f>[24]Šiluma!$H$23</f>
        <v>0</v>
      </c>
      <c r="H201" s="165">
        <f>[24]Šiluma!$I$23</f>
        <v>0</v>
      </c>
      <c r="I201" s="162">
        <f>[24]Šiluma!$J$23</f>
        <v>0</v>
      </c>
      <c r="J201" s="164">
        <f>[24]Šiluma!$K$23</f>
        <v>0</v>
      </c>
      <c r="K201" s="212">
        <f>[24]Šiluma!$L$23</f>
        <v>0</v>
      </c>
      <c r="L201" s="148"/>
      <c r="O201" s="47"/>
      <c r="Q201" s="47"/>
      <c r="S201" s="47"/>
      <c r="T201" s="47"/>
    </row>
    <row r="202" spans="1:20" ht="15.75" collapsed="1" x14ac:dyDescent="0.25">
      <c r="A202" s="4" t="s">
        <v>65</v>
      </c>
      <c r="B202" s="210" t="s">
        <v>67</v>
      </c>
      <c r="C202" s="211" t="s">
        <v>61</v>
      </c>
      <c r="D202" s="165">
        <f t="shared" ref="D202:K202" si="4">SUM(D190:D201)</f>
        <v>0</v>
      </c>
      <c r="E202" s="162">
        <f t="shared" si="4"/>
        <v>0</v>
      </c>
      <c r="F202" s="162">
        <f t="shared" si="4"/>
        <v>0</v>
      </c>
      <c r="G202" s="164">
        <f t="shared" si="4"/>
        <v>0</v>
      </c>
      <c r="H202" s="165">
        <f t="shared" si="4"/>
        <v>0</v>
      </c>
      <c r="I202" s="162">
        <f t="shared" si="4"/>
        <v>0</v>
      </c>
      <c r="J202" s="164">
        <f t="shared" si="4"/>
        <v>0</v>
      </c>
      <c r="K202" s="212">
        <f t="shared" si="4"/>
        <v>0</v>
      </c>
      <c r="L202" s="148"/>
      <c r="O202" s="47"/>
      <c r="Q202" s="47"/>
      <c r="S202" s="47"/>
      <c r="T202" s="47"/>
    </row>
    <row r="203" spans="1:20" ht="15.75" hidden="1" outlineLevel="1" x14ac:dyDescent="0.25">
      <c r="A203" s="4"/>
      <c r="B203" s="210"/>
      <c r="C203" s="211"/>
      <c r="D203" s="165">
        <f>[13]Šiluma!$E$24</f>
        <v>5825.949999999998</v>
      </c>
      <c r="E203" s="162">
        <f>[13]Šiluma!$F$24</f>
        <v>2803.3199999999988</v>
      </c>
      <c r="F203" s="162">
        <f>[13]Šiluma!$G$24</f>
        <v>3022.6299999999992</v>
      </c>
      <c r="G203" s="164">
        <f>[13]Šiluma!$H$24</f>
        <v>0</v>
      </c>
      <c r="H203" s="165">
        <f>[13]Šiluma!$I$24</f>
        <v>0</v>
      </c>
      <c r="I203" s="162">
        <f>[13]Šiluma!$J$24</f>
        <v>0</v>
      </c>
      <c r="J203" s="164">
        <f>[13]Šiluma!$K$24</f>
        <v>0</v>
      </c>
      <c r="K203" s="212">
        <f>[13]Šiluma!$L$24</f>
        <v>5825.949999999998</v>
      </c>
      <c r="L203" s="148"/>
      <c r="O203" s="47"/>
      <c r="Q203" s="47"/>
      <c r="S203" s="47"/>
      <c r="T203" s="47"/>
    </row>
    <row r="204" spans="1:20" ht="15.75" hidden="1" outlineLevel="1" x14ac:dyDescent="0.25">
      <c r="A204" s="4"/>
      <c r="B204" s="210"/>
      <c r="C204" s="211"/>
      <c r="D204" s="165">
        <f>[14]Šiluma!$E$24</f>
        <v>5825.95</v>
      </c>
      <c r="E204" s="162">
        <f>[14]Šiluma!$F$24</f>
        <v>2803.3199999999997</v>
      </c>
      <c r="F204" s="162">
        <f>[14]Šiluma!$G$24</f>
        <v>3022.63</v>
      </c>
      <c r="G204" s="164">
        <f>[14]Šiluma!$H$24</f>
        <v>0</v>
      </c>
      <c r="H204" s="165">
        <f>[14]Šiluma!$I$24</f>
        <v>0</v>
      </c>
      <c r="I204" s="162">
        <f>[14]Šiluma!$J$24</f>
        <v>0</v>
      </c>
      <c r="J204" s="164">
        <f>[14]Šiluma!$K$24</f>
        <v>0</v>
      </c>
      <c r="K204" s="212">
        <f>[14]Šiluma!$L$24</f>
        <v>5825.95</v>
      </c>
      <c r="L204" s="148"/>
      <c r="O204" s="47"/>
      <c r="Q204" s="47"/>
      <c r="S204" s="47"/>
      <c r="T204" s="47"/>
    </row>
    <row r="205" spans="1:20" ht="15.75" hidden="1" outlineLevel="1" x14ac:dyDescent="0.25">
      <c r="A205" s="4"/>
      <c r="B205" s="210"/>
      <c r="C205" s="211"/>
      <c r="D205" s="165">
        <f>[15]Šiluma!$E$24</f>
        <v>5825.9500000000007</v>
      </c>
      <c r="E205" s="162">
        <f>[15]Šiluma!$F$24</f>
        <v>2803.32</v>
      </c>
      <c r="F205" s="162">
        <f>[15]Šiluma!$G$24</f>
        <v>3022.63</v>
      </c>
      <c r="G205" s="164">
        <f>[15]Šiluma!$H$24</f>
        <v>0</v>
      </c>
      <c r="H205" s="165">
        <f>[15]Šiluma!$I$24</f>
        <v>0</v>
      </c>
      <c r="I205" s="162">
        <f>[15]Šiluma!$J$24</f>
        <v>0</v>
      </c>
      <c r="J205" s="164">
        <f>[15]Šiluma!$K$24</f>
        <v>0</v>
      </c>
      <c r="K205" s="212">
        <f>[15]Šiluma!$L$24</f>
        <v>5825.9500000000007</v>
      </c>
      <c r="L205" s="148"/>
      <c r="O205" s="47"/>
      <c r="Q205" s="47"/>
      <c r="S205" s="47"/>
      <c r="T205" s="47"/>
    </row>
    <row r="206" spans="1:20" ht="15.75" hidden="1" outlineLevel="1" x14ac:dyDescent="0.25">
      <c r="A206" s="4"/>
      <c r="B206" s="210"/>
      <c r="C206" s="211"/>
      <c r="D206" s="165">
        <f>[16]Šiluma!$E$24</f>
        <v>5870.409999999998</v>
      </c>
      <c r="E206" s="162">
        <f>[16]Šiluma!$F$24</f>
        <v>2847.7799999999988</v>
      </c>
      <c r="F206" s="162">
        <f>[16]Šiluma!$G$24</f>
        <v>3022.6299999999992</v>
      </c>
      <c r="G206" s="164">
        <f>[16]Šiluma!$H$24</f>
        <v>0</v>
      </c>
      <c r="H206" s="165">
        <f>[16]Šiluma!$I$24</f>
        <v>0</v>
      </c>
      <c r="I206" s="162">
        <f>[16]Šiluma!$J$24</f>
        <v>0</v>
      </c>
      <c r="J206" s="164">
        <f>[16]Šiluma!$K$24</f>
        <v>0</v>
      </c>
      <c r="K206" s="212">
        <f>[16]Šiluma!$L$24</f>
        <v>5870.409999999998</v>
      </c>
      <c r="L206" s="148"/>
      <c r="O206" s="47"/>
      <c r="Q206" s="47"/>
      <c r="S206" s="47"/>
      <c r="T206" s="47"/>
    </row>
    <row r="207" spans="1:20" ht="15.75" hidden="1" outlineLevel="1" x14ac:dyDescent="0.25">
      <c r="A207" s="4"/>
      <c r="B207" s="210"/>
      <c r="C207" s="211"/>
      <c r="D207" s="165">
        <f>[17]Šiluma!$E$24</f>
        <v>5828.6299999999983</v>
      </c>
      <c r="E207" s="162">
        <f>[17]Šiluma!$F$24</f>
        <v>2847.7799999999988</v>
      </c>
      <c r="F207" s="162">
        <f>[17]Šiluma!$G$24</f>
        <v>2980.8499999999995</v>
      </c>
      <c r="G207" s="164">
        <f>[17]Šiluma!$H$24</f>
        <v>0</v>
      </c>
      <c r="H207" s="165">
        <f>[17]Šiluma!$I$24</f>
        <v>0</v>
      </c>
      <c r="I207" s="162">
        <f>[17]Šiluma!$J$24</f>
        <v>0</v>
      </c>
      <c r="J207" s="164">
        <f>[17]Šiluma!$K$24</f>
        <v>0</v>
      </c>
      <c r="K207" s="212">
        <f>[17]Šiluma!$L$24</f>
        <v>5828.6299999999983</v>
      </c>
      <c r="L207" s="148"/>
      <c r="O207" s="47"/>
      <c r="Q207" s="47"/>
      <c r="S207" s="47"/>
      <c r="T207" s="47"/>
    </row>
    <row r="208" spans="1:20" ht="15.75" hidden="1" outlineLevel="1" x14ac:dyDescent="0.25">
      <c r="A208" s="4"/>
      <c r="B208" s="210"/>
      <c r="C208" s="211"/>
      <c r="D208" s="165">
        <f>[18]Šiluma!$E$24</f>
        <v>5828.4699999999984</v>
      </c>
      <c r="E208" s="162">
        <f>[18]Šiluma!$F$24</f>
        <v>2847.7799999999988</v>
      </c>
      <c r="F208" s="162">
        <f>[18]Šiluma!$G$24</f>
        <v>2980.6899999999996</v>
      </c>
      <c r="G208" s="164">
        <f>[18]Šiluma!$H$24</f>
        <v>0</v>
      </c>
      <c r="H208" s="165">
        <f>[18]Šiluma!$I$24</f>
        <v>0</v>
      </c>
      <c r="I208" s="162">
        <f>[18]Šiluma!$J$24</f>
        <v>0</v>
      </c>
      <c r="J208" s="164">
        <f>[18]Šiluma!$K$24</f>
        <v>0</v>
      </c>
      <c r="K208" s="212">
        <f>[18]Šiluma!$L$24</f>
        <v>5828.4699999999984</v>
      </c>
      <c r="L208" s="148"/>
      <c r="O208" s="47"/>
      <c r="Q208" s="47"/>
      <c r="S208" s="47"/>
      <c r="T208" s="47"/>
    </row>
    <row r="209" spans="1:20" ht="15.75" hidden="1" outlineLevel="1" x14ac:dyDescent="0.25">
      <c r="A209" s="4"/>
      <c r="B209" s="210"/>
      <c r="C209" s="211"/>
      <c r="D209" s="165">
        <f>[19]Šiluma!$E$24</f>
        <v>5828.47</v>
      </c>
      <c r="E209" s="162">
        <f>[19]Šiluma!$F$24</f>
        <v>2843.58</v>
      </c>
      <c r="F209" s="162">
        <f>[19]Šiluma!$G$24</f>
        <v>2984.8900000000003</v>
      </c>
      <c r="G209" s="164">
        <f>[19]Šiluma!$H$24</f>
        <v>0</v>
      </c>
      <c r="H209" s="165">
        <f>[19]Šiluma!$I$24</f>
        <v>0</v>
      </c>
      <c r="I209" s="162">
        <f>[19]Šiluma!$J$24</f>
        <v>0</v>
      </c>
      <c r="J209" s="164">
        <f>[19]Šiluma!$K$24</f>
        <v>0</v>
      </c>
      <c r="K209" s="212">
        <f>[19]Šiluma!$L$24</f>
        <v>5828.47</v>
      </c>
      <c r="L209" s="148"/>
      <c r="O209" s="47"/>
      <c r="Q209" s="47"/>
      <c r="S209" s="47"/>
      <c r="T209" s="47"/>
    </row>
    <row r="210" spans="1:20" ht="15.75" hidden="1" outlineLevel="1" x14ac:dyDescent="0.25">
      <c r="A210" s="4"/>
      <c r="B210" s="210"/>
      <c r="C210" s="211"/>
      <c r="D210" s="165">
        <f>[20]Šiluma!$E$24</f>
        <v>5919.2199999999984</v>
      </c>
      <c r="E210" s="162">
        <f>[20]Šiluma!$F$24</f>
        <v>2843.579999999999</v>
      </c>
      <c r="F210" s="162">
        <f>[20]Šiluma!$G$24</f>
        <v>3075.6399999999994</v>
      </c>
      <c r="G210" s="164">
        <f>[20]Šiluma!$H$24</f>
        <v>0</v>
      </c>
      <c r="H210" s="165">
        <f>[20]Šiluma!$I$24</f>
        <v>0</v>
      </c>
      <c r="I210" s="162">
        <f>[20]Šiluma!$J$24</f>
        <v>0</v>
      </c>
      <c r="J210" s="164">
        <f>[20]Šiluma!$K$24</f>
        <v>0</v>
      </c>
      <c r="K210" s="212">
        <f>[20]Šiluma!$L$24</f>
        <v>5919.2199999999984</v>
      </c>
      <c r="L210" s="148"/>
      <c r="O210" s="47"/>
      <c r="Q210" s="47"/>
      <c r="S210" s="47"/>
      <c r="T210" s="47"/>
    </row>
    <row r="211" spans="1:20" ht="15.75" hidden="1" outlineLevel="1" x14ac:dyDescent="0.25">
      <c r="A211" s="4"/>
      <c r="B211" s="210"/>
      <c r="C211" s="211"/>
      <c r="D211" s="165">
        <f>[21]Šiluma!$E$24</f>
        <v>5917.25</v>
      </c>
      <c r="E211" s="162">
        <f>[21]Šiluma!$F$24</f>
        <v>2843.58</v>
      </c>
      <c r="F211" s="162">
        <f>[21]Šiluma!$G$24</f>
        <v>3073.67</v>
      </c>
      <c r="G211" s="164">
        <f>[21]Šiluma!$H$24</f>
        <v>0</v>
      </c>
      <c r="H211" s="165">
        <f>[21]Šiluma!$I$24</f>
        <v>0</v>
      </c>
      <c r="I211" s="162">
        <f>[21]Šiluma!$J$24</f>
        <v>0</v>
      </c>
      <c r="J211" s="164">
        <f>[21]Šiluma!$K$24</f>
        <v>0</v>
      </c>
      <c r="K211" s="212">
        <f>[21]Šiluma!$L$24</f>
        <v>5917.25</v>
      </c>
      <c r="L211" s="148"/>
      <c r="O211" s="47"/>
      <c r="Q211" s="47"/>
      <c r="S211" s="47"/>
      <c r="T211" s="47"/>
    </row>
    <row r="212" spans="1:20" ht="15.75" hidden="1" outlineLevel="1" x14ac:dyDescent="0.25">
      <c r="A212" s="4"/>
      <c r="B212" s="210"/>
      <c r="C212" s="211"/>
      <c r="D212" s="165">
        <f>[22]Šiluma!$E$24</f>
        <v>5916.8700000000008</v>
      </c>
      <c r="E212" s="162">
        <f>[22]Šiluma!$F$24</f>
        <v>2843.58</v>
      </c>
      <c r="F212" s="162">
        <f>[22]Šiluma!$G$24</f>
        <v>3073.2900000000004</v>
      </c>
      <c r="G212" s="164">
        <f>[22]Šiluma!$H$24</f>
        <v>0</v>
      </c>
      <c r="H212" s="165">
        <f>[22]Šiluma!$I$24</f>
        <v>0</v>
      </c>
      <c r="I212" s="162">
        <f>[22]Šiluma!$J$24</f>
        <v>0</v>
      </c>
      <c r="J212" s="164">
        <f>[22]Šiluma!$K$24</f>
        <v>0</v>
      </c>
      <c r="K212" s="212">
        <f>[22]Šiluma!$L$24</f>
        <v>5916.8700000000008</v>
      </c>
      <c r="L212" s="148"/>
      <c r="O212" s="47"/>
      <c r="Q212" s="47"/>
      <c r="S212" s="47"/>
      <c r="T212" s="47"/>
    </row>
    <row r="213" spans="1:20" ht="15.75" hidden="1" outlineLevel="1" x14ac:dyDescent="0.25">
      <c r="A213" s="4"/>
      <c r="B213" s="210"/>
      <c r="C213" s="211"/>
      <c r="D213" s="165">
        <f>[23]Šiluma!$E$24</f>
        <v>5916.8700000000008</v>
      </c>
      <c r="E213" s="162">
        <f>[23]Šiluma!$F$24</f>
        <v>2843.58</v>
      </c>
      <c r="F213" s="162">
        <f>[23]Šiluma!$G$24</f>
        <v>3073.2900000000004</v>
      </c>
      <c r="G213" s="164">
        <f>[23]Šiluma!$H$24</f>
        <v>0</v>
      </c>
      <c r="H213" s="165">
        <f>[23]Šiluma!$I$24</f>
        <v>0</v>
      </c>
      <c r="I213" s="162">
        <f>[23]Šiluma!$J$24</f>
        <v>0</v>
      </c>
      <c r="J213" s="164">
        <f>[23]Šiluma!$K$24</f>
        <v>0</v>
      </c>
      <c r="K213" s="212">
        <f>[23]Šiluma!$L$24</f>
        <v>5916.8700000000008</v>
      </c>
      <c r="L213" s="148"/>
      <c r="O213" s="47"/>
      <c r="Q213" s="47"/>
      <c r="S213" s="47"/>
      <c r="T213" s="47"/>
    </row>
    <row r="214" spans="1:20" ht="15.75" hidden="1" outlineLevel="1" x14ac:dyDescent="0.25">
      <c r="A214" s="4"/>
      <c r="B214" s="210"/>
      <c r="C214" s="211"/>
      <c r="D214" s="165">
        <f>[24]Šiluma!$E$24</f>
        <v>5923.8999999999987</v>
      </c>
      <c r="E214" s="162">
        <f>[24]Šiluma!$F$24</f>
        <v>2843.579999999999</v>
      </c>
      <c r="F214" s="162">
        <f>[24]Šiluma!$G$24</f>
        <v>3080.3199999999997</v>
      </c>
      <c r="G214" s="164">
        <f>[24]Šiluma!$H$24</f>
        <v>0</v>
      </c>
      <c r="H214" s="165">
        <f>[24]Šiluma!$I$24</f>
        <v>0</v>
      </c>
      <c r="I214" s="162">
        <f>[24]Šiluma!$J$24</f>
        <v>0</v>
      </c>
      <c r="J214" s="164">
        <f>[24]Šiluma!$K$24</f>
        <v>0</v>
      </c>
      <c r="K214" s="212">
        <f>[24]Šiluma!$L$24</f>
        <v>5923.8999999999987</v>
      </c>
      <c r="L214" s="148"/>
      <c r="O214" s="47"/>
      <c r="Q214" s="47"/>
      <c r="S214" s="47"/>
      <c r="T214" s="47"/>
    </row>
    <row r="215" spans="1:20" ht="15.75" collapsed="1" x14ac:dyDescent="0.25">
      <c r="A215" s="4" t="s">
        <v>68</v>
      </c>
      <c r="B215" s="213" t="s">
        <v>69</v>
      </c>
      <c r="C215" s="211" t="s">
        <v>61</v>
      </c>
      <c r="D215" s="165">
        <f t="shared" ref="D215:K215" si="5">SUM(D203:D214)</f>
        <v>70427.94</v>
      </c>
      <c r="E215" s="162">
        <f t="shared" si="5"/>
        <v>34014.78</v>
      </c>
      <c r="F215" s="162">
        <f t="shared" si="5"/>
        <v>36413.159999999996</v>
      </c>
      <c r="G215" s="164">
        <f t="shared" si="5"/>
        <v>0</v>
      </c>
      <c r="H215" s="165">
        <f t="shared" si="5"/>
        <v>0</v>
      </c>
      <c r="I215" s="162">
        <f t="shared" si="5"/>
        <v>0</v>
      </c>
      <c r="J215" s="164">
        <f t="shared" si="5"/>
        <v>0</v>
      </c>
      <c r="K215" s="212">
        <f t="shared" si="5"/>
        <v>70427.94</v>
      </c>
      <c r="L215" s="148"/>
      <c r="O215" s="47"/>
      <c r="Q215" s="47"/>
      <c r="S215" s="47"/>
      <c r="T215" s="47"/>
    </row>
    <row r="216" spans="1:20" ht="15.75" hidden="1" outlineLevel="1" x14ac:dyDescent="0.25">
      <c r="A216" s="4"/>
      <c r="B216" s="213"/>
      <c r="C216" s="211"/>
      <c r="D216" s="165">
        <f>[13]Šiluma!$E$25</f>
        <v>2887.1600000000008</v>
      </c>
      <c r="E216" s="162">
        <f>[13]Šiluma!$F$25</f>
        <v>2776.7400000000007</v>
      </c>
      <c r="F216" s="162">
        <f>[13]Šiluma!$G$25</f>
        <v>110.42</v>
      </c>
      <c r="G216" s="164">
        <f>[13]Šiluma!$H$25</f>
        <v>0</v>
      </c>
      <c r="H216" s="165">
        <f>[13]Šiluma!$I$25</f>
        <v>0</v>
      </c>
      <c r="I216" s="162">
        <f>[13]Šiluma!$J$25</f>
        <v>0</v>
      </c>
      <c r="J216" s="164">
        <f>[13]Šiluma!$K$25</f>
        <v>0</v>
      </c>
      <c r="K216" s="212">
        <f>[13]Šiluma!$L$25</f>
        <v>2887.1600000000008</v>
      </c>
      <c r="L216" s="148"/>
      <c r="O216" s="47"/>
      <c r="Q216" s="47"/>
      <c r="S216" s="47"/>
      <c r="T216" s="47"/>
    </row>
    <row r="217" spans="1:20" ht="15.75" hidden="1" outlineLevel="1" x14ac:dyDescent="0.25">
      <c r="A217" s="4"/>
      <c r="B217" s="213"/>
      <c r="C217" s="211"/>
      <c r="D217" s="165">
        <f>[14]Šiluma!$E$25</f>
        <v>1816.0900000000001</v>
      </c>
      <c r="E217" s="162">
        <f>[14]Šiluma!$F$25</f>
        <v>1641.5600000000002</v>
      </c>
      <c r="F217" s="162">
        <f>[14]Šiluma!$G$25</f>
        <v>174.53</v>
      </c>
      <c r="G217" s="164">
        <f>[14]Šiluma!$H$25</f>
        <v>0</v>
      </c>
      <c r="H217" s="165">
        <f>[14]Šiluma!$I$25</f>
        <v>0</v>
      </c>
      <c r="I217" s="162">
        <f>[14]Šiluma!$J$25</f>
        <v>0</v>
      </c>
      <c r="J217" s="164">
        <f>[14]Šiluma!$K$25</f>
        <v>0</v>
      </c>
      <c r="K217" s="212">
        <f>[14]Šiluma!$L$25</f>
        <v>1816.0900000000001</v>
      </c>
      <c r="L217" s="148"/>
      <c r="O217" s="47"/>
      <c r="Q217" s="47"/>
      <c r="S217" s="47"/>
      <c r="T217" s="47"/>
    </row>
    <row r="218" spans="1:20" ht="15.75" hidden="1" outlineLevel="1" x14ac:dyDescent="0.25">
      <c r="A218" s="4"/>
      <c r="B218" s="213"/>
      <c r="C218" s="211"/>
      <c r="D218" s="165">
        <f>[15]Šiluma!$E$25</f>
        <v>1448.19</v>
      </c>
      <c r="E218" s="162">
        <f>[15]Šiluma!$F$25</f>
        <v>1349.1200000000001</v>
      </c>
      <c r="F218" s="162">
        <f>[15]Šiluma!$G$25</f>
        <v>99.07</v>
      </c>
      <c r="G218" s="164">
        <f>[15]Šiluma!$H$25</f>
        <v>0</v>
      </c>
      <c r="H218" s="165">
        <f>[15]Šiluma!$I$25</f>
        <v>0</v>
      </c>
      <c r="I218" s="162">
        <f>[15]Šiluma!$J$25</f>
        <v>0</v>
      </c>
      <c r="J218" s="164">
        <f>[15]Šiluma!$K$25</f>
        <v>0</v>
      </c>
      <c r="K218" s="212">
        <f>[15]Šiluma!$L$25</f>
        <v>1448.19</v>
      </c>
      <c r="L218" s="148"/>
      <c r="O218" s="47"/>
      <c r="Q218" s="47"/>
      <c r="S218" s="47"/>
      <c r="T218" s="47"/>
    </row>
    <row r="219" spans="1:20" ht="15.75" hidden="1" outlineLevel="1" x14ac:dyDescent="0.25">
      <c r="A219" s="4"/>
      <c r="B219" s="213"/>
      <c r="C219" s="211"/>
      <c r="D219" s="165">
        <f>[16]Šiluma!$E$25</f>
        <v>1355.92</v>
      </c>
      <c r="E219" s="162">
        <f>[16]Šiluma!$F$25</f>
        <v>1083.01</v>
      </c>
      <c r="F219" s="162">
        <f>[16]Šiluma!$G$25</f>
        <v>272.91000000000003</v>
      </c>
      <c r="G219" s="164">
        <f>[16]Šiluma!$H$25</f>
        <v>0</v>
      </c>
      <c r="H219" s="165">
        <f>[16]Šiluma!$I$25</f>
        <v>0</v>
      </c>
      <c r="I219" s="162">
        <f>[16]Šiluma!$J$25</f>
        <v>0</v>
      </c>
      <c r="J219" s="164">
        <f>[16]Šiluma!$K$25</f>
        <v>0</v>
      </c>
      <c r="K219" s="212">
        <f>[16]Šiluma!$L$25</f>
        <v>1355.92</v>
      </c>
      <c r="L219" s="148"/>
      <c r="O219" s="47"/>
      <c r="Q219" s="47"/>
      <c r="S219" s="47"/>
      <c r="T219" s="47"/>
    </row>
    <row r="220" spans="1:20" ht="15.75" hidden="1" outlineLevel="1" x14ac:dyDescent="0.25">
      <c r="A220" s="4"/>
      <c r="B220" s="213"/>
      <c r="C220" s="211"/>
      <c r="D220" s="165">
        <f>[17]Šiluma!$E$25</f>
        <v>1103.1200000000001</v>
      </c>
      <c r="E220" s="162">
        <f>[17]Šiluma!$F$25</f>
        <v>913.05000000000007</v>
      </c>
      <c r="F220" s="162">
        <f>[17]Šiluma!$G$25</f>
        <v>190.07</v>
      </c>
      <c r="G220" s="164">
        <f>[17]Šiluma!$H$25</f>
        <v>0</v>
      </c>
      <c r="H220" s="165">
        <f>[17]Šiluma!$I$25</f>
        <v>0</v>
      </c>
      <c r="I220" s="162">
        <f>[17]Šiluma!$J$25</f>
        <v>0</v>
      </c>
      <c r="J220" s="164">
        <f>[17]Šiluma!$K$25</f>
        <v>0</v>
      </c>
      <c r="K220" s="212">
        <f>[17]Šiluma!$L$25</f>
        <v>1103.1200000000001</v>
      </c>
      <c r="L220" s="148"/>
      <c r="O220" s="47"/>
      <c r="Q220" s="47"/>
      <c r="S220" s="47"/>
      <c r="T220" s="47"/>
    </row>
    <row r="221" spans="1:20" ht="15.75" hidden="1" outlineLevel="1" x14ac:dyDescent="0.25">
      <c r="A221" s="4"/>
      <c r="B221" s="213"/>
      <c r="C221" s="211"/>
      <c r="D221" s="165">
        <f>[18]Šiluma!$E$25</f>
        <v>1765.87</v>
      </c>
      <c r="E221" s="162">
        <f>[18]Šiluma!$F$25</f>
        <v>1637.74</v>
      </c>
      <c r="F221" s="162">
        <f>[18]Šiluma!$G$25</f>
        <v>128.13</v>
      </c>
      <c r="G221" s="164">
        <f>[18]Šiluma!$H$25</f>
        <v>0</v>
      </c>
      <c r="H221" s="165">
        <f>[18]Šiluma!$I$25</f>
        <v>0</v>
      </c>
      <c r="I221" s="162">
        <f>[18]Šiluma!$J$25</f>
        <v>0</v>
      </c>
      <c r="J221" s="164">
        <f>[18]Šiluma!$K$25</f>
        <v>0</v>
      </c>
      <c r="K221" s="212">
        <f>[18]Šiluma!$L$25</f>
        <v>1765.87</v>
      </c>
      <c r="L221" s="148"/>
      <c r="O221" s="47"/>
      <c r="Q221" s="47"/>
      <c r="S221" s="47"/>
      <c r="T221" s="47"/>
    </row>
    <row r="222" spans="1:20" ht="15.75" hidden="1" outlineLevel="1" x14ac:dyDescent="0.25">
      <c r="A222" s="4"/>
      <c r="B222" s="213"/>
      <c r="C222" s="211"/>
      <c r="D222" s="165">
        <f>[19]Šiluma!$E$25</f>
        <v>1957.08</v>
      </c>
      <c r="E222" s="162">
        <f>[19]Šiluma!$F$25</f>
        <v>1150.55</v>
      </c>
      <c r="F222" s="162">
        <f>[19]Šiluma!$G$25</f>
        <v>806.53000000000009</v>
      </c>
      <c r="G222" s="164">
        <f>[19]Šiluma!$H$25</f>
        <v>0</v>
      </c>
      <c r="H222" s="165">
        <f>[19]Šiluma!$I$25</f>
        <v>0</v>
      </c>
      <c r="I222" s="162">
        <f>[19]Šiluma!$J$25</f>
        <v>0</v>
      </c>
      <c r="J222" s="164">
        <f>[19]Šiluma!$K$25</f>
        <v>0</v>
      </c>
      <c r="K222" s="212">
        <f>[19]Šiluma!$L$25</f>
        <v>1957.08</v>
      </c>
      <c r="L222" s="148"/>
      <c r="O222" s="47"/>
      <c r="Q222" s="47"/>
      <c r="S222" s="47"/>
      <c r="T222" s="47"/>
    </row>
    <row r="223" spans="1:20" ht="15.75" hidden="1" outlineLevel="1" x14ac:dyDescent="0.25">
      <c r="A223" s="4"/>
      <c r="B223" s="213"/>
      <c r="C223" s="211"/>
      <c r="D223" s="165">
        <f>[20]Šiluma!$E$25</f>
        <v>4560.37</v>
      </c>
      <c r="E223" s="162">
        <f>[20]Šiluma!$F$25</f>
        <v>1839.4699999999998</v>
      </c>
      <c r="F223" s="162">
        <f>[20]Šiluma!$G$25</f>
        <v>2720.9</v>
      </c>
      <c r="G223" s="164">
        <f>[20]Šiluma!$H$25</f>
        <v>0</v>
      </c>
      <c r="H223" s="165">
        <f>[20]Šiluma!$I$25</f>
        <v>48</v>
      </c>
      <c r="I223" s="162">
        <f>[20]Šiluma!$J$25</f>
        <v>48</v>
      </c>
      <c r="J223" s="164">
        <f>[20]Šiluma!$K$25</f>
        <v>0</v>
      </c>
      <c r="K223" s="212">
        <f>[20]Šiluma!$L$25</f>
        <v>4608.37</v>
      </c>
      <c r="L223" s="148"/>
      <c r="O223" s="47"/>
      <c r="Q223" s="47"/>
      <c r="S223" s="47"/>
      <c r="T223" s="47"/>
    </row>
    <row r="224" spans="1:20" ht="15.75" hidden="1" outlineLevel="1" x14ac:dyDescent="0.25">
      <c r="A224" s="4"/>
      <c r="B224" s="213"/>
      <c r="C224" s="211"/>
      <c r="D224" s="165">
        <f>[21]Šiluma!$E$25</f>
        <v>1940.4999999999998</v>
      </c>
      <c r="E224" s="162">
        <f>[21]Šiluma!$F$25</f>
        <v>1662.4499999999998</v>
      </c>
      <c r="F224" s="162">
        <f>[21]Šiluma!$G$25</f>
        <v>278.05</v>
      </c>
      <c r="G224" s="164">
        <f>[21]Šiluma!$H$25</f>
        <v>0</v>
      </c>
      <c r="H224" s="165">
        <f>[21]Šiluma!$I$25</f>
        <v>16</v>
      </c>
      <c r="I224" s="162">
        <f>[21]Šiluma!$J$25</f>
        <v>16</v>
      </c>
      <c r="J224" s="164">
        <f>[21]Šiluma!$K$25</f>
        <v>0</v>
      </c>
      <c r="K224" s="212">
        <f>[21]Šiluma!$L$25</f>
        <v>1956.4999999999998</v>
      </c>
      <c r="L224" s="148"/>
      <c r="O224" s="47"/>
      <c r="Q224" s="47"/>
      <c r="S224" s="47"/>
      <c r="T224" s="47"/>
    </row>
    <row r="225" spans="1:20" ht="15.75" hidden="1" outlineLevel="1" x14ac:dyDescent="0.25">
      <c r="A225" s="4"/>
      <c r="B225" s="213"/>
      <c r="C225" s="211"/>
      <c r="D225" s="165">
        <f>[22]Šiluma!$E$25</f>
        <v>1581.42</v>
      </c>
      <c r="E225" s="162">
        <f>[22]Šiluma!$F$25</f>
        <v>1425.25</v>
      </c>
      <c r="F225" s="162">
        <f>[22]Šiluma!$G$25</f>
        <v>156.17000000000002</v>
      </c>
      <c r="G225" s="164">
        <f>[22]Šiluma!$H$25</f>
        <v>0</v>
      </c>
      <c r="H225" s="165">
        <f>[22]Šiluma!$I$25</f>
        <v>0</v>
      </c>
      <c r="I225" s="162">
        <f>[22]Šiluma!$J$25</f>
        <v>0</v>
      </c>
      <c r="J225" s="164">
        <f>[22]Šiluma!$K$25</f>
        <v>0</v>
      </c>
      <c r="K225" s="212">
        <f>[22]Šiluma!$L$25</f>
        <v>1581.42</v>
      </c>
      <c r="L225" s="148"/>
      <c r="O225" s="47"/>
      <c r="Q225" s="47"/>
      <c r="S225" s="47"/>
      <c r="T225" s="47"/>
    </row>
    <row r="226" spans="1:20" ht="15.75" hidden="1" outlineLevel="1" x14ac:dyDescent="0.25">
      <c r="A226" s="4"/>
      <c r="B226" s="213"/>
      <c r="C226" s="211"/>
      <c r="D226" s="165">
        <f>[23]Šiluma!$E$25</f>
        <v>1915.31</v>
      </c>
      <c r="E226" s="162">
        <f>[23]Šiluma!$F$25</f>
        <v>1724.26</v>
      </c>
      <c r="F226" s="162">
        <f>[23]Šiluma!$G$25</f>
        <v>191.05</v>
      </c>
      <c r="G226" s="164">
        <f>[23]Šiluma!$H$25</f>
        <v>0</v>
      </c>
      <c r="H226" s="165">
        <f>[23]Šiluma!$I$25</f>
        <v>0</v>
      </c>
      <c r="I226" s="162">
        <f>[23]Šiluma!$J$25</f>
        <v>0</v>
      </c>
      <c r="J226" s="164">
        <f>[23]Šiluma!$K$25</f>
        <v>0</v>
      </c>
      <c r="K226" s="212">
        <f>[23]Šiluma!$L$25</f>
        <v>1915.31</v>
      </c>
      <c r="L226" s="148"/>
      <c r="O226" s="47"/>
      <c r="Q226" s="47"/>
      <c r="S226" s="47"/>
      <c r="T226" s="47"/>
    </row>
    <row r="227" spans="1:20" ht="15.75" hidden="1" outlineLevel="1" x14ac:dyDescent="0.25">
      <c r="A227" s="4"/>
      <c r="B227" s="213"/>
      <c r="C227" s="211"/>
      <c r="D227" s="165">
        <f>[24]Šiluma!$E$25</f>
        <v>1687.3500000000001</v>
      </c>
      <c r="E227" s="162">
        <f>[24]Šiluma!$F$25</f>
        <v>1522.93</v>
      </c>
      <c r="F227" s="162">
        <f>[24]Šiluma!$G$25</f>
        <v>164.42</v>
      </c>
      <c r="G227" s="164">
        <f>[24]Šiluma!$H$25</f>
        <v>0</v>
      </c>
      <c r="H227" s="165">
        <f>[24]Šiluma!$I$25</f>
        <v>0</v>
      </c>
      <c r="I227" s="162">
        <f>[24]Šiluma!$J$25</f>
        <v>0</v>
      </c>
      <c r="J227" s="164">
        <f>[24]Šiluma!$K$25</f>
        <v>0</v>
      </c>
      <c r="K227" s="212">
        <f>[24]Šiluma!$L$25</f>
        <v>1687.3500000000001</v>
      </c>
      <c r="L227" s="148"/>
      <c r="O227" s="47"/>
      <c r="Q227" s="47"/>
      <c r="S227" s="47"/>
      <c r="T227" s="47"/>
    </row>
    <row r="228" spans="1:20" ht="15.75" collapsed="1" x14ac:dyDescent="0.25">
      <c r="A228" s="4" t="s">
        <v>70</v>
      </c>
      <c r="B228" s="210" t="s">
        <v>71</v>
      </c>
      <c r="C228" s="211" t="s">
        <v>61</v>
      </c>
      <c r="D228" s="165">
        <f t="shared" ref="D228:K228" si="6">SUM(D216:D227)</f>
        <v>24018.38</v>
      </c>
      <c r="E228" s="162">
        <f t="shared" si="6"/>
        <v>18726.129999999997</v>
      </c>
      <c r="F228" s="162">
        <f t="shared" si="6"/>
        <v>5292.2500000000009</v>
      </c>
      <c r="G228" s="164">
        <f t="shared" si="6"/>
        <v>0</v>
      </c>
      <c r="H228" s="165">
        <f t="shared" si="6"/>
        <v>64</v>
      </c>
      <c r="I228" s="162">
        <f t="shared" si="6"/>
        <v>64</v>
      </c>
      <c r="J228" s="164">
        <f t="shared" si="6"/>
        <v>0</v>
      </c>
      <c r="K228" s="212">
        <f t="shared" si="6"/>
        <v>24082.38</v>
      </c>
      <c r="L228" s="148"/>
      <c r="O228" s="47"/>
      <c r="Q228" s="47"/>
      <c r="S228" s="47"/>
      <c r="T228" s="47"/>
    </row>
    <row r="229" spans="1:20" ht="15.75" hidden="1" outlineLevel="1" x14ac:dyDescent="0.25">
      <c r="A229" s="4"/>
      <c r="B229" s="210"/>
      <c r="C229" s="211"/>
      <c r="D229" s="165">
        <f>[13]Šiluma!$E$26</f>
        <v>580.09</v>
      </c>
      <c r="E229" s="162">
        <f>[13]Šiluma!$F$26</f>
        <v>523.76</v>
      </c>
      <c r="F229" s="162">
        <f>[13]Šiluma!$G$26</f>
        <v>56.33</v>
      </c>
      <c r="G229" s="164">
        <f>[13]Šiluma!$H$26</f>
        <v>0</v>
      </c>
      <c r="H229" s="165">
        <f>[13]Šiluma!$I$26</f>
        <v>0</v>
      </c>
      <c r="I229" s="162">
        <f>[13]Šiluma!$J$26</f>
        <v>0</v>
      </c>
      <c r="J229" s="164">
        <f>[13]Šiluma!$K$26</f>
        <v>0</v>
      </c>
      <c r="K229" s="212">
        <f>[13]Šiluma!$L$26</f>
        <v>580.09</v>
      </c>
      <c r="L229" s="148"/>
      <c r="O229" s="47"/>
      <c r="Q229" s="47"/>
      <c r="S229" s="47"/>
      <c r="T229" s="47"/>
    </row>
    <row r="230" spans="1:20" ht="15.75" hidden="1" outlineLevel="1" x14ac:dyDescent="0.25">
      <c r="A230" s="4"/>
      <c r="B230" s="210"/>
      <c r="C230" s="211"/>
      <c r="D230" s="165">
        <f>[14]Šiluma!$E$26</f>
        <v>350.77</v>
      </c>
      <c r="E230" s="162">
        <f>[14]Šiluma!$F$26</f>
        <v>313.2</v>
      </c>
      <c r="F230" s="162">
        <f>[14]Šiluma!$G$26</f>
        <v>37.57</v>
      </c>
      <c r="G230" s="164">
        <f>[14]Šiluma!$H$26</f>
        <v>0</v>
      </c>
      <c r="H230" s="165">
        <f>[14]Šiluma!$I$26</f>
        <v>0</v>
      </c>
      <c r="I230" s="162">
        <f>[14]Šiluma!$J$26</f>
        <v>0</v>
      </c>
      <c r="J230" s="164">
        <f>[14]Šiluma!$K$26</f>
        <v>0</v>
      </c>
      <c r="K230" s="212">
        <f>[14]Šiluma!$L$26</f>
        <v>350.77</v>
      </c>
      <c r="L230" s="148"/>
      <c r="O230" s="47"/>
      <c r="Q230" s="47"/>
      <c r="S230" s="47"/>
      <c r="T230" s="47"/>
    </row>
    <row r="231" spans="1:20" ht="15.75" hidden="1" outlineLevel="1" x14ac:dyDescent="0.25">
      <c r="A231" s="4"/>
      <c r="B231" s="210"/>
      <c r="C231" s="211"/>
      <c r="D231" s="165">
        <f>[15]Šiluma!$E$26</f>
        <v>283.08999999999997</v>
      </c>
      <c r="E231" s="162">
        <f>[15]Šiluma!$F$26</f>
        <v>244.94</v>
      </c>
      <c r="F231" s="162">
        <f>[15]Šiluma!$G$26</f>
        <v>38.15</v>
      </c>
      <c r="G231" s="164">
        <f>[15]Šiluma!$H$26</f>
        <v>0</v>
      </c>
      <c r="H231" s="165">
        <f>[15]Šiluma!$I$26</f>
        <v>0</v>
      </c>
      <c r="I231" s="162">
        <f>[15]Šiluma!$J$26</f>
        <v>0</v>
      </c>
      <c r="J231" s="164">
        <f>[15]Šiluma!$K$26</f>
        <v>0</v>
      </c>
      <c r="K231" s="212">
        <f>[15]Šiluma!$L$26</f>
        <v>283.08999999999997</v>
      </c>
      <c r="L231" s="148"/>
      <c r="O231" s="47"/>
      <c r="Q231" s="47"/>
      <c r="S231" s="47"/>
      <c r="T231" s="47"/>
    </row>
    <row r="232" spans="1:20" ht="15.75" hidden="1" outlineLevel="1" x14ac:dyDescent="0.25">
      <c r="A232" s="4"/>
      <c r="B232" s="210"/>
      <c r="C232" s="211"/>
      <c r="D232" s="165">
        <f>[16]Šiluma!$E$26</f>
        <v>380.27</v>
      </c>
      <c r="E232" s="162">
        <f>[16]Šiluma!$F$26</f>
        <v>265.77999999999997</v>
      </c>
      <c r="F232" s="162">
        <f>[16]Šiluma!$G$26</f>
        <v>114.49</v>
      </c>
      <c r="G232" s="164">
        <f>[16]Šiluma!$H$26</f>
        <v>0</v>
      </c>
      <c r="H232" s="165">
        <f>[16]Šiluma!$I$26</f>
        <v>0</v>
      </c>
      <c r="I232" s="162">
        <f>[16]Šiluma!$J$26</f>
        <v>0</v>
      </c>
      <c r="J232" s="164">
        <f>[16]Šiluma!$K$26</f>
        <v>0</v>
      </c>
      <c r="K232" s="212">
        <f>[16]Šiluma!$L$26</f>
        <v>380.27</v>
      </c>
      <c r="L232" s="148"/>
      <c r="O232" s="47"/>
      <c r="Q232" s="47"/>
      <c r="S232" s="47"/>
      <c r="T232" s="47"/>
    </row>
    <row r="233" spans="1:20" ht="15.75" hidden="1" outlineLevel="1" x14ac:dyDescent="0.25">
      <c r="A233" s="4"/>
      <c r="B233" s="210"/>
      <c r="C233" s="211"/>
      <c r="D233" s="165">
        <f>[17]Šiluma!$E$26</f>
        <v>363.84000000000003</v>
      </c>
      <c r="E233" s="162">
        <f>[17]Šiluma!$F$26</f>
        <v>277.86</v>
      </c>
      <c r="F233" s="162">
        <f>[17]Šiluma!$G$26</f>
        <v>85.98</v>
      </c>
      <c r="G233" s="164">
        <f>[17]Šiluma!$H$26</f>
        <v>0</v>
      </c>
      <c r="H233" s="165">
        <f>[17]Šiluma!$I$26</f>
        <v>0</v>
      </c>
      <c r="I233" s="162">
        <f>[17]Šiluma!$J$26</f>
        <v>0</v>
      </c>
      <c r="J233" s="164">
        <f>[17]Šiluma!$K$26</f>
        <v>0</v>
      </c>
      <c r="K233" s="212">
        <f>[17]Šiluma!$L$26</f>
        <v>363.84000000000003</v>
      </c>
      <c r="L233" s="148"/>
      <c r="O233" s="47"/>
      <c r="Q233" s="47"/>
      <c r="S233" s="47"/>
      <c r="T233" s="47"/>
    </row>
    <row r="234" spans="1:20" ht="15.75" hidden="1" outlineLevel="1" x14ac:dyDescent="0.25">
      <c r="A234" s="4"/>
      <c r="B234" s="210"/>
      <c r="C234" s="211"/>
      <c r="D234" s="165">
        <f>[18]Šiluma!$E$26</f>
        <v>282.44</v>
      </c>
      <c r="E234" s="162">
        <f>[18]Šiluma!$F$26</f>
        <v>237.66</v>
      </c>
      <c r="F234" s="162">
        <f>[18]Šiluma!$G$26</f>
        <v>44.78</v>
      </c>
      <c r="G234" s="164">
        <f>[18]Šiluma!$H$26</f>
        <v>0</v>
      </c>
      <c r="H234" s="165">
        <f>[18]Šiluma!$I$26</f>
        <v>0</v>
      </c>
      <c r="I234" s="162">
        <f>[18]Šiluma!$J$26</f>
        <v>0</v>
      </c>
      <c r="J234" s="164">
        <f>[18]Šiluma!$K$26</f>
        <v>0</v>
      </c>
      <c r="K234" s="212">
        <f>[18]Šiluma!$L$26</f>
        <v>282.44</v>
      </c>
      <c r="L234" s="148"/>
      <c r="O234" s="47"/>
      <c r="Q234" s="47"/>
      <c r="S234" s="47"/>
      <c r="T234" s="47"/>
    </row>
    <row r="235" spans="1:20" ht="15.75" hidden="1" outlineLevel="1" x14ac:dyDescent="0.25">
      <c r="A235" s="4"/>
      <c r="B235" s="210"/>
      <c r="C235" s="211"/>
      <c r="D235" s="165">
        <f>[19]Šiluma!$E$26</f>
        <v>431.49</v>
      </c>
      <c r="E235" s="162">
        <f>[19]Šiluma!$F$26</f>
        <v>359.51</v>
      </c>
      <c r="F235" s="162">
        <f>[19]Šiluma!$G$26</f>
        <v>71.98</v>
      </c>
      <c r="G235" s="164">
        <f>[19]Šiluma!$H$26</f>
        <v>0</v>
      </c>
      <c r="H235" s="165">
        <f>[19]Šiluma!$I$26</f>
        <v>0</v>
      </c>
      <c r="I235" s="162">
        <f>[19]Šiluma!$J$26</f>
        <v>0</v>
      </c>
      <c r="J235" s="164">
        <f>[19]Šiluma!$K$26</f>
        <v>0</v>
      </c>
      <c r="K235" s="212">
        <f>[19]Šiluma!$L$26</f>
        <v>431.49</v>
      </c>
      <c r="L235" s="148"/>
      <c r="O235" s="47"/>
      <c r="Q235" s="47"/>
      <c r="S235" s="47"/>
      <c r="T235" s="47"/>
    </row>
    <row r="236" spans="1:20" ht="15.75" hidden="1" outlineLevel="1" x14ac:dyDescent="0.25">
      <c r="A236" s="4"/>
      <c r="B236" s="210"/>
      <c r="C236" s="211"/>
      <c r="D236" s="165">
        <f>[20]Šiluma!$E$26</f>
        <v>162.51999999999998</v>
      </c>
      <c r="E236" s="162">
        <f>[20]Šiluma!$F$26</f>
        <v>83</v>
      </c>
      <c r="F236" s="162">
        <f>[20]Šiluma!$G$26</f>
        <v>79.52</v>
      </c>
      <c r="G236" s="164">
        <f>[20]Šiluma!$H$26</f>
        <v>0</v>
      </c>
      <c r="H236" s="165">
        <f>[20]Šiluma!$I$26</f>
        <v>0</v>
      </c>
      <c r="I236" s="162">
        <f>[20]Šiluma!$J$26</f>
        <v>0</v>
      </c>
      <c r="J236" s="164">
        <f>[20]Šiluma!$K$26</f>
        <v>0</v>
      </c>
      <c r="K236" s="212">
        <f>[20]Šiluma!$L$26</f>
        <v>162.51999999999998</v>
      </c>
      <c r="L236" s="148"/>
      <c r="O236" s="47"/>
      <c r="Q236" s="47"/>
      <c r="S236" s="47"/>
      <c r="T236" s="47"/>
    </row>
    <row r="237" spans="1:20" ht="15.75" hidden="1" outlineLevel="1" x14ac:dyDescent="0.25">
      <c r="A237" s="4"/>
      <c r="B237" s="210"/>
      <c r="C237" s="211"/>
      <c r="D237" s="165">
        <f>[21]Šiluma!$E$26</f>
        <v>79.66</v>
      </c>
      <c r="E237" s="162">
        <f>[21]Šiluma!$F$26</f>
        <v>27.67</v>
      </c>
      <c r="F237" s="162">
        <f>[21]Šiluma!$G$26</f>
        <v>51.99</v>
      </c>
      <c r="G237" s="164">
        <f>[21]Šiluma!$H$26</f>
        <v>0</v>
      </c>
      <c r="H237" s="165">
        <f>[21]Šiluma!$I$26</f>
        <v>0</v>
      </c>
      <c r="I237" s="162">
        <f>[21]Šiluma!$J$26</f>
        <v>0</v>
      </c>
      <c r="J237" s="164">
        <f>[21]Šiluma!$K$26</f>
        <v>0</v>
      </c>
      <c r="K237" s="212">
        <f>[21]Šiluma!$L$26</f>
        <v>79.66</v>
      </c>
      <c r="L237" s="148"/>
      <c r="O237" s="47"/>
      <c r="Q237" s="47"/>
      <c r="S237" s="47"/>
      <c r="T237" s="47"/>
    </row>
    <row r="238" spans="1:20" ht="15.75" hidden="1" outlineLevel="1" x14ac:dyDescent="0.25">
      <c r="A238" s="4"/>
      <c r="B238" s="210"/>
      <c r="C238" s="211"/>
      <c r="D238" s="165">
        <f>[22]Šiluma!$E$26</f>
        <v>276.95999999999998</v>
      </c>
      <c r="E238" s="162">
        <f>[22]Šiluma!$F$26</f>
        <v>221.32</v>
      </c>
      <c r="F238" s="162">
        <f>[22]Šiluma!$G$26</f>
        <v>55.64</v>
      </c>
      <c r="G238" s="164">
        <f>[22]Šiluma!$H$26</f>
        <v>0</v>
      </c>
      <c r="H238" s="165">
        <f>[22]Šiluma!$I$26</f>
        <v>0</v>
      </c>
      <c r="I238" s="162">
        <f>[22]Šiluma!$J$26</f>
        <v>0</v>
      </c>
      <c r="J238" s="164">
        <f>[22]Šiluma!$K$26</f>
        <v>0</v>
      </c>
      <c r="K238" s="212">
        <f>[22]Šiluma!$L$26</f>
        <v>276.95999999999998</v>
      </c>
      <c r="L238" s="148"/>
      <c r="O238" s="47"/>
      <c r="Q238" s="47"/>
      <c r="S238" s="47"/>
      <c r="T238" s="47"/>
    </row>
    <row r="239" spans="1:20" ht="15.75" hidden="1" outlineLevel="1" x14ac:dyDescent="0.25">
      <c r="A239" s="4"/>
      <c r="B239" s="210"/>
      <c r="C239" s="211"/>
      <c r="D239" s="165">
        <f>[23]Šiluma!$E$26</f>
        <v>264.35000000000002</v>
      </c>
      <c r="E239" s="162">
        <f>[23]Šiluma!$F$26</f>
        <v>166.08</v>
      </c>
      <c r="F239" s="162">
        <f>[23]Šiluma!$G$26</f>
        <v>98.27</v>
      </c>
      <c r="G239" s="164">
        <f>[23]Šiluma!$H$26</f>
        <v>0</v>
      </c>
      <c r="H239" s="165">
        <f>[23]Šiluma!$I$26</f>
        <v>0</v>
      </c>
      <c r="I239" s="162">
        <f>[23]Šiluma!$J$26</f>
        <v>0</v>
      </c>
      <c r="J239" s="164">
        <f>[23]Šiluma!$K$26</f>
        <v>0</v>
      </c>
      <c r="K239" s="212">
        <f>[23]Šiluma!$L$26</f>
        <v>264.35000000000002</v>
      </c>
      <c r="L239" s="148"/>
      <c r="O239" s="47"/>
      <c r="Q239" s="47"/>
      <c r="S239" s="47"/>
      <c r="T239" s="47"/>
    </row>
    <row r="240" spans="1:20" ht="15.75" hidden="1" outlineLevel="1" x14ac:dyDescent="0.25">
      <c r="A240" s="4"/>
      <c r="B240" s="210"/>
      <c r="C240" s="211"/>
      <c r="D240" s="165">
        <f>[24]Šiluma!$E$26</f>
        <v>259.3</v>
      </c>
      <c r="E240" s="162">
        <f>[24]Šiluma!$F$26</f>
        <v>203.82</v>
      </c>
      <c r="F240" s="162">
        <f>[24]Šiluma!$G$26</f>
        <v>55.48</v>
      </c>
      <c r="G240" s="164">
        <f>[24]Šiluma!$H$26</f>
        <v>0</v>
      </c>
      <c r="H240" s="165">
        <f>[24]Šiluma!$I$26</f>
        <v>0</v>
      </c>
      <c r="I240" s="162">
        <f>[24]Šiluma!$J$26</f>
        <v>0</v>
      </c>
      <c r="J240" s="164">
        <f>[24]Šiluma!$K$26</f>
        <v>0</v>
      </c>
      <c r="K240" s="212">
        <f>[24]Šiluma!$L$26</f>
        <v>259.3</v>
      </c>
      <c r="L240" s="148"/>
      <c r="O240" s="47"/>
      <c r="Q240" s="47"/>
      <c r="S240" s="47"/>
      <c r="T240" s="47"/>
    </row>
    <row r="241" spans="1:20" ht="15.75" collapsed="1" x14ac:dyDescent="0.25">
      <c r="A241" s="214" t="s">
        <v>72</v>
      </c>
      <c r="B241" s="215" t="s">
        <v>73</v>
      </c>
      <c r="C241" s="211" t="s">
        <v>61</v>
      </c>
      <c r="D241" s="165">
        <f t="shared" ref="D241:K241" si="7">SUM(D229:D240)</f>
        <v>3714.7799999999997</v>
      </c>
      <c r="E241" s="162">
        <f t="shared" si="7"/>
        <v>2924.6000000000004</v>
      </c>
      <c r="F241" s="162">
        <f t="shared" si="7"/>
        <v>790.18000000000006</v>
      </c>
      <c r="G241" s="164">
        <f t="shared" si="7"/>
        <v>0</v>
      </c>
      <c r="H241" s="165">
        <f t="shared" si="7"/>
        <v>0</v>
      </c>
      <c r="I241" s="162">
        <f t="shared" si="7"/>
        <v>0</v>
      </c>
      <c r="J241" s="164">
        <f t="shared" si="7"/>
        <v>0</v>
      </c>
      <c r="K241" s="212">
        <f t="shared" si="7"/>
        <v>3714.7799999999997</v>
      </c>
      <c r="L241" s="148"/>
      <c r="O241" s="47"/>
      <c r="Q241" s="47"/>
      <c r="S241" s="47"/>
      <c r="T241" s="47"/>
    </row>
    <row r="242" spans="1:20" ht="15.75" hidden="1" outlineLevel="1" x14ac:dyDescent="0.25">
      <c r="A242" s="214"/>
      <c r="B242" s="215"/>
      <c r="C242" s="211"/>
      <c r="D242" s="165">
        <f>[13]Šiluma!$E$27</f>
        <v>8736.99</v>
      </c>
      <c r="E242" s="162">
        <f>[13]Šiluma!$F$27</f>
        <v>5986.87</v>
      </c>
      <c r="F242" s="162">
        <f>[13]Šiluma!$G$27</f>
        <v>2239.3599999999997</v>
      </c>
      <c r="G242" s="164">
        <f>[13]Šiluma!$H$27</f>
        <v>510.76</v>
      </c>
      <c r="H242" s="165">
        <f>[13]Šiluma!$I$27</f>
        <v>157.6</v>
      </c>
      <c r="I242" s="162">
        <f>[13]Šiluma!$J$27</f>
        <v>29.88</v>
      </c>
      <c r="J242" s="164">
        <f>[13]Šiluma!$K$27</f>
        <v>127.72</v>
      </c>
      <c r="K242" s="212">
        <f>[13]Šiluma!$L$27</f>
        <v>8894.59</v>
      </c>
      <c r="L242" s="148"/>
      <c r="O242" s="47"/>
      <c r="Q242" s="47"/>
      <c r="S242" s="47"/>
      <c r="T242" s="47"/>
    </row>
    <row r="243" spans="1:20" ht="15.75" hidden="1" outlineLevel="1" x14ac:dyDescent="0.25">
      <c r="A243" s="214"/>
      <c r="B243" s="215"/>
      <c r="C243" s="211"/>
      <c r="D243" s="165">
        <f>[14]Šiluma!$E$27</f>
        <v>8664.9600000000009</v>
      </c>
      <c r="E243" s="162">
        <f>[14]Šiluma!$F$27</f>
        <v>6139.7400000000007</v>
      </c>
      <c r="F243" s="162">
        <f>[14]Šiluma!$G$27</f>
        <v>2173.64</v>
      </c>
      <c r="G243" s="164">
        <f>[14]Šiluma!$H$27</f>
        <v>351.57999999999993</v>
      </c>
      <c r="H243" s="165">
        <f>[14]Šiluma!$I$27</f>
        <v>171.82</v>
      </c>
      <c r="I243" s="162">
        <f>[14]Šiluma!$J$27</f>
        <v>83.8</v>
      </c>
      <c r="J243" s="164">
        <f>[14]Šiluma!$K$27</f>
        <v>88.02</v>
      </c>
      <c r="K243" s="212">
        <f>[14]Šiluma!$L$27</f>
        <v>8836.7800000000007</v>
      </c>
      <c r="L243" s="148"/>
      <c r="O243" s="47"/>
      <c r="Q243" s="47"/>
      <c r="S243" s="47"/>
      <c r="T243" s="47"/>
    </row>
    <row r="244" spans="1:20" ht="15.75" hidden="1" outlineLevel="1" x14ac:dyDescent="0.25">
      <c r="A244" s="214"/>
      <c r="B244" s="215"/>
      <c r="C244" s="211"/>
      <c r="D244" s="165">
        <f>[15]Šiluma!$E$27</f>
        <v>9252.7799999999988</v>
      </c>
      <c r="E244" s="162">
        <f>[15]Šiluma!$F$27</f>
        <v>6827.79</v>
      </c>
      <c r="F244" s="162">
        <f>[15]Šiluma!$G$27</f>
        <v>1980.17</v>
      </c>
      <c r="G244" s="164">
        <f>[15]Šiluma!$H$27</f>
        <v>444.82</v>
      </c>
      <c r="H244" s="165">
        <f>[15]Šiluma!$I$27</f>
        <v>275.17</v>
      </c>
      <c r="I244" s="162">
        <f>[15]Šiluma!$J$27</f>
        <v>163.95000000000002</v>
      </c>
      <c r="J244" s="164">
        <f>[15]Šiluma!$K$27</f>
        <v>111.22</v>
      </c>
      <c r="K244" s="212">
        <f>[15]Šiluma!$L$27</f>
        <v>9527.9499999999989</v>
      </c>
      <c r="L244" s="148"/>
      <c r="O244" s="47"/>
      <c r="Q244" s="47"/>
      <c r="S244" s="47"/>
      <c r="T244" s="47"/>
    </row>
    <row r="245" spans="1:20" ht="15.75" hidden="1" outlineLevel="1" x14ac:dyDescent="0.25">
      <c r="A245" s="214"/>
      <c r="B245" s="215"/>
      <c r="C245" s="211"/>
      <c r="D245" s="165">
        <f>[16]Šiluma!$E$27</f>
        <v>7529.2400000000007</v>
      </c>
      <c r="E245" s="162">
        <f>[16]Šiluma!$F$27</f>
        <v>4898.97</v>
      </c>
      <c r="F245" s="162">
        <f>[16]Šiluma!$G$27</f>
        <v>2117.84</v>
      </c>
      <c r="G245" s="164">
        <f>[16]Šiluma!$H$27</f>
        <v>512.42999999999995</v>
      </c>
      <c r="H245" s="165">
        <f>[16]Šiluma!$I$27</f>
        <v>373.56</v>
      </c>
      <c r="I245" s="162">
        <f>[16]Šiluma!$J$27</f>
        <v>245.45000000000002</v>
      </c>
      <c r="J245" s="164">
        <f>[16]Šiluma!$K$27</f>
        <v>128.10999999999999</v>
      </c>
      <c r="K245" s="212">
        <f>[16]Šiluma!$L$27</f>
        <v>7902.8000000000011</v>
      </c>
      <c r="L245" s="148"/>
      <c r="O245" s="47"/>
      <c r="Q245" s="47"/>
      <c r="S245" s="47"/>
      <c r="T245" s="47"/>
    </row>
    <row r="246" spans="1:20" ht="15.75" hidden="1" outlineLevel="1" x14ac:dyDescent="0.25">
      <c r="A246" s="214"/>
      <c r="B246" s="215"/>
      <c r="C246" s="211"/>
      <c r="D246" s="165">
        <f>[17]Šiluma!$E$27</f>
        <v>7022.4900000000007</v>
      </c>
      <c r="E246" s="162">
        <f>[17]Šiluma!$F$27</f>
        <v>4406.1000000000004</v>
      </c>
      <c r="F246" s="162">
        <f>[17]Šiluma!$G$27</f>
        <v>2133.54</v>
      </c>
      <c r="G246" s="164">
        <f>[17]Šiluma!$H$27</f>
        <v>482.84999999999997</v>
      </c>
      <c r="H246" s="165">
        <f>[17]Šiluma!$I$27</f>
        <v>381.93</v>
      </c>
      <c r="I246" s="162">
        <f>[17]Šiluma!$J$27</f>
        <v>261.22000000000003</v>
      </c>
      <c r="J246" s="164">
        <f>[17]Šiluma!$K$27</f>
        <v>120.71</v>
      </c>
      <c r="K246" s="212">
        <f>[17]Šiluma!$L$27</f>
        <v>7404.420000000001</v>
      </c>
      <c r="L246" s="148"/>
      <c r="O246" s="47"/>
      <c r="Q246" s="47"/>
      <c r="S246" s="47"/>
      <c r="T246" s="47"/>
    </row>
    <row r="247" spans="1:20" ht="15.75" hidden="1" outlineLevel="1" x14ac:dyDescent="0.25">
      <c r="A247" s="214"/>
      <c r="B247" s="215"/>
      <c r="C247" s="211"/>
      <c r="D247" s="165">
        <f>[18]Šiluma!$E$27</f>
        <v>7699.3099999999995</v>
      </c>
      <c r="E247" s="162">
        <f>[18]Šiluma!$F$27</f>
        <v>5137.03</v>
      </c>
      <c r="F247" s="162">
        <f>[18]Šiluma!$G$27</f>
        <v>2051.42</v>
      </c>
      <c r="G247" s="164">
        <f>[18]Šiluma!$H$27</f>
        <v>510.85999999999996</v>
      </c>
      <c r="H247" s="165">
        <f>[18]Šiluma!$I$27</f>
        <v>374.25</v>
      </c>
      <c r="I247" s="162">
        <f>[18]Šiluma!$J$27</f>
        <v>246.53</v>
      </c>
      <c r="J247" s="164">
        <f>[18]Šiluma!$K$27</f>
        <v>127.72</v>
      </c>
      <c r="K247" s="212">
        <f>[18]Šiluma!$L$27</f>
        <v>8073.5599999999995</v>
      </c>
      <c r="L247" s="148"/>
      <c r="O247" s="47"/>
      <c r="Q247" s="47"/>
      <c r="S247" s="47"/>
      <c r="T247" s="47"/>
    </row>
    <row r="248" spans="1:20" ht="15.75" hidden="1" outlineLevel="1" x14ac:dyDescent="0.25">
      <c r="A248" s="214"/>
      <c r="B248" s="215"/>
      <c r="C248" s="211"/>
      <c r="D248" s="165">
        <f>[19]Šiluma!$E$27</f>
        <v>9719.69</v>
      </c>
      <c r="E248" s="162">
        <f>[19]Šiluma!$F$27</f>
        <v>6934.6</v>
      </c>
      <c r="F248" s="162">
        <f>[19]Šiluma!$G$27</f>
        <v>2303.62</v>
      </c>
      <c r="G248" s="164">
        <f>[19]Šiluma!$H$27</f>
        <v>481.47</v>
      </c>
      <c r="H248" s="165">
        <f>[19]Šiluma!$I$27</f>
        <v>399.27</v>
      </c>
      <c r="I248" s="162">
        <f>[19]Šiluma!$J$27</f>
        <v>278.88</v>
      </c>
      <c r="J248" s="164">
        <f>[19]Šiluma!$K$27</f>
        <v>120.39</v>
      </c>
      <c r="K248" s="212">
        <f>[19]Šiluma!$L$27</f>
        <v>10118.960000000001</v>
      </c>
      <c r="L248" s="148"/>
      <c r="O248" s="47"/>
      <c r="Q248" s="47"/>
      <c r="S248" s="47"/>
      <c r="T248" s="47"/>
    </row>
    <row r="249" spans="1:20" ht="15.75" hidden="1" outlineLevel="1" x14ac:dyDescent="0.25">
      <c r="A249" s="214"/>
      <c r="B249" s="215"/>
      <c r="C249" s="211"/>
      <c r="D249" s="165">
        <f>[20]Šiluma!$E$27</f>
        <v>8902.619999999999</v>
      </c>
      <c r="E249" s="162">
        <f>[20]Šiluma!$F$27</f>
        <v>6888.2899999999991</v>
      </c>
      <c r="F249" s="162">
        <f>[20]Šiluma!$G$27</f>
        <v>1542.6899999999998</v>
      </c>
      <c r="G249" s="164">
        <f>[20]Šiluma!$H$27</f>
        <v>471.64000000000004</v>
      </c>
      <c r="H249" s="165">
        <f>[20]Šiluma!$I$27</f>
        <v>395.34000000000003</v>
      </c>
      <c r="I249" s="162">
        <f>[20]Šiluma!$J$27</f>
        <v>277.44</v>
      </c>
      <c r="J249" s="164">
        <f>[20]Šiluma!$K$27</f>
        <v>117.9</v>
      </c>
      <c r="K249" s="212">
        <f>[20]Šiluma!$L$27</f>
        <v>9297.9599999999991</v>
      </c>
      <c r="L249" s="148"/>
      <c r="O249" s="47"/>
      <c r="Q249" s="47"/>
      <c r="S249" s="47"/>
      <c r="T249" s="47"/>
    </row>
    <row r="250" spans="1:20" ht="15.75" hidden="1" outlineLevel="1" x14ac:dyDescent="0.25">
      <c r="A250" s="214"/>
      <c r="B250" s="215"/>
      <c r="C250" s="211"/>
      <c r="D250" s="165">
        <f>[21]Šiluma!$E$27</f>
        <v>8306.43</v>
      </c>
      <c r="E250" s="162">
        <f>[21]Šiluma!$F$27</f>
        <v>6498.1600000000008</v>
      </c>
      <c r="F250" s="162">
        <f>[21]Šiluma!$G$27</f>
        <v>1280.18</v>
      </c>
      <c r="G250" s="164">
        <f>[21]Šiluma!$H$27</f>
        <v>528.08999999999992</v>
      </c>
      <c r="H250" s="165">
        <f>[21]Šiluma!$I$27</f>
        <v>409.39</v>
      </c>
      <c r="I250" s="162">
        <f>[21]Šiluma!$J$27</f>
        <v>277.36</v>
      </c>
      <c r="J250" s="164">
        <f>[21]Šiluma!$K$27</f>
        <v>132.02999999999997</v>
      </c>
      <c r="K250" s="212">
        <f>[21]Šiluma!$L$27</f>
        <v>8715.82</v>
      </c>
      <c r="L250" s="148"/>
      <c r="O250" s="47"/>
      <c r="Q250" s="47"/>
      <c r="S250" s="47"/>
      <c r="T250" s="47"/>
    </row>
    <row r="251" spans="1:20" ht="15.75" hidden="1" outlineLevel="1" x14ac:dyDescent="0.25">
      <c r="A251" s="214"/>
      <c r="B251" s="215"/>
      <c r="C251" s="211"/>
      <c r="D251" s="165">
        <f>[22]Šiluma!$E$27</f>
        <v>8134.11</v>
      </c>
      <c r="E251" s="162">
        <f>[22]Šiluma!$F$27</f>
        <v>5981.26</v>
      </c>
      <c r="F251" s="162">
        <f>[22]Šiluma!$G$27</f>
        <v>1599.86</v>
      </c>
      <c r="G251" s="164">
        <f>[22]Šiluma!$H$27</f>
        <v>552.99</v>
      </c>
      <c r="H251" s="165">
        <f>[22]Šiluma!$I$27</f>
        <v>414.61</v>
      </c>
      <c r="I251" s="162">
        <f>[22]Šiluma!$J$27</f>
        <v>276.36</v>
      </c>
      <c r="J251" s="164">
        <f>[22]Šiluma!$K$27</f>
        <v>138.25</v>
      </c>
      <c r="K251" s="212">
        <f>[22]Šiluma!$L$27</f>
        <v>8548.7199999999993</v>
      </c>
      <c r="L251" s="148"/>
      <c r="O251" s="47"/>
      <c r="Q251" s="47"/>
      <c r="S251" s="47"/>
      <c r="T251" s="47"/>
    </row>
    <row r="252" spans="1:20" ht="15.75" hidden="1" outlineLevel="1" x14ac:dyDescent="0.25">
      <c r="A252" s="214"/>
      <c r="B252" s="215"/>
      <c r="C252" s="211"/>
      <c r="D252" s="165">
        <f>[23]Šiluma!$E$27</f>
        <v>9767.2099999999991</v>
      </c>
      <c r="E252" s="162">
        <f>[23]Šiluma!$F$27</f>
        <v>7459.48</v>
      </c>
      <c r="F252" s="162">
        <f>[23]Šiluma!$G$27</f>
        <v>1789.66</v>
      </c>
      <c r="G252" s="164">
        <f>[23]Šiluma!$H$27</f>
        <v>518.06999999999994</v>
      </c>
      <c r="H252" s="165">
        <f>[23]Šiluma!$I$27</f>
        <v>412.3599999999999</v>
      </c>
      <c r="I252" s="162">
        <f>[23]Šiluma!$J$27</f>
        <v>282.81999999999994</v>
      </c>
      <c r="J252" s="164">
        <f>[23]Šiluma!$K$27</f>
        <v>129.54</v>
      </c>
      <c r="K252" s="212">
        <f>[23]Šiluma!$L$27</f>
        <v>10179.57</v>
      </c>
      <c r="L252" s="148"/>
      <c r="O252" s="47"/>
      <c r="Q252" s="47"/>
      <c r="S252" s="47"/>
      <c r="T252" s="47"/>
    </row>
    <row r="253" spans="1:20" ht="15.75" hidden="1" outlineLevel="1" x14ac:dyDescent="0.25">
      <c r="A253" s="214"/>
      <c r="B253" s="215"/>
      <c r="C253" s="211"/>
      <c r="D253" s="165">
        <f>[24]Šiluma!$E$27</f>
        <v>14388.4</v>
      </c>
      <c r="E253" s="162">
        <f>[24]Šiluma!$F$27</f>
        <v>11389.49</v>
      </c>
      <c r="F253" s="162">
        <f>[24]Šiluma!$G$27</f>
        <v>2606.66</v>
      </c>
      <c r="G253" s="164">
        <f>[24]Šiluma!$H$27</f>
        <v>392.25</v>
      </c>
      <c r="H253" s="165">
        <f>[24]Šiluma!$I$27</f>
        <v>390.8</v>
      </c>
      <c r="I253" s="162">
        <f>[24]Šiluma!$J$27</f>
        <v>292.68</v>
      </c>
      <c r="J253" s="164">
        <f>[24]Šiluma!$K$27</f>
        <v>98.12</v>
      </c>
      <c r="K253" s="212">
        <f>[24]Šiluma!$L$27</f>
        <v>14779.199999999999</v>
      </c>
      <c r="L253" s="148"/>
      <c r="O253" s="47"/>
      <c r="Q253" s="47"/>
      <c r="S253" s="47"/>
      <c r="T253" s="47"/>
    </row>
    <row r="254" spans="1:20" ht="15.75" collapsed="1" x14ac:dyDescent="0.25">
      <c r="A254" s="4" t="s">
        <v>74</v>
      </c>
      <c r="B254" s="210" t="s">
        <v>75</v>
      </c>
      <c r="C254" s="211" t="s">
        <v>61</v>
      </c>
      <c r="D254" s="216">
        <f t="shared" ref="D254:K254" si="8">SUM(D242:D253)</f>
        <v>108124.23000000001</v>
      </c>
      <c r="E254" s="217">
        <f t="shared" si="8"/>
        <v>78547.780000000013</v>
      </c>
      <c r="F254" s="217">
        <f t="shared" si="8"/>
        <v>23818.639999999999</v>
      </c>
      <c r="G254" s="218">
        <f t="shared" si="8"/>
        <v>5757.8099999999986</v>
      </c>
      <c r="H254" s="216">
        <f t="shared" si="8"/>
        <v>4156.1000000000004</v>
      </c>
      <c r="I254" s="217">
        <f t="shared" si="8"/>
        <v>2716.3700000000003</v>
      </c>
      <c r="J254" s="218">
        <f t="shared" si="8"/>
        <v>1439.73</v>
      </c>
      <c r="K254" s="219">
        <f t="shared" si="8"/>
        <v>112280.33</v>
      </c>
      <c r="L254" s="148"/>
      <c r="O254" s="47"/>
      <c r="Q254" s="47"/>
      <c r="S254" s="47"/>
      <c r="T254" s="47"/>
    </row>
    <row r="255" spans="1:20" ht="15.75" hidden="1" outlineLevel="1" x14ac:dyDescent="0.25">
      <c r="A255" s="4"/>
      <c r="B255" s="210"/>
      <c r="C255" s="211"/>
      <c r="D255" s="216">
        <f>[13]Šiluma!$E$28</f>
        <v>8582.41</v>
      </c>
      <c r="E255" s="217">
        <f>[13]Šiluma!$F$28</f>
        <v>5880</v>
      </c>
      <c r="F255" s="217">
        <f>[13]Šiluma!$G$28</f>
        <v>2200.41</v>
      </c>
      <c r="G255" s="218">
        <f>[13]Šiluma!$H$28</f>
        <v>502</v>
      </c>
      <c r="H255" s="216">
        <f>[13]Šiluma!$I$28</f>
        <v>154.86000000000001</v>
      </c>
      <c r="I255" s="217">
        <f>[13]Šiluma!$J$28</f>
        <v>29.36</v>
      </c>
      <c r="J255" s="218">
        <f>[13]Šiluma!$K$28</f>
        <v>125.5</v>
      </c>
      <c r="K255" s="219">
        <f>[13]Šiluma!$L$28</f>
        <v>8737.27</v>
      </c>
      <c r="L255" s="148"/>
      <c r="O255" s="47"/>
      <c r="Q255" s="47"/>
      <c r="S255" s="47"/>
      <c r="T255" s="47"/>
    </row>
    <row r="256" spans="1:20" ht="15.75" hidden="1" outlineLevel="1" x14ac:dyDescent="0.25">
      <c r="A256" s="4"/>
      <c r="B256" s="210"/>
      <c r="C256" s="211"/>
      <c r="D256" s="216">
        <f>[14]Šiluma!$E$28</f>
        <v>8512.02</v>
      </c>
      <c r="E256" s="217">
        <f>[14]Šiluma!$F$28</f>
        <v>6030.22</v>
      </c>
      <c r="F256" s="217">
        <f>[14]Šiluma!$G$28</f>
        <v>2135.84</v>
      </c>
      <c r="G256" s="218">
        <f>[14]Šiluma!$H$28</f>
        <v>345.96</v>
      </c>
      <c r="H256" s="216">
        <f>[14]Šiluma!$I$28</f>
        <v>168.83999999999997</v>
      </c>
      <c r="I256" s="217">
        <f>[14]Šiluma!$J$28</f>
        <v>82.35</v>
      </c>
      <c r="J256" s="218">
        <f>[14]Šiluma!$K$28</f>
        <v>86.49</v>
      </c>
      <c r="K256" s="219">
        <f>[14]Šiluma!$L$28</f>
        <v>8680.86</v>
      </c>
      <c r="L256" s="148"/>
      <c r="O256" s="47"/>
      <c r="Q256" s="47"/>
      <c r="S256" s="47"/>
      <c r="T256" s="47"/>
    </row>
    <row r="257" spans="1:20" ht="15.75" hidden="1" outlineLevel="1" x14ac:dyDescent="0.25">
      <c r="A257" s="4"/>
      <c r="B257" s="210"/>
      <c r="C257" s="211"/>
      <c r="D257" s="216">
        <f>[15]Šiluma!$E$28</f>
        <v>9089.2100000000009</v>
      </c>
      <c r="E257" s="217">
        <f>[15]Šiluma!$F$28</f>
        <v>6706.31</v>
      </c>
      <c r="F257" s="217">
        <f>[15]Šiluma!$G$28</f>
        <v>1945.73</v>
      </c>
      <c r="G257" s="218">
        <f>[15]Šiluma!$H$28</f>
        <v>437.17</v>
      </c>
      <c r="H257" s="216">
        <f>[15]Šiluma!$I$28</f>
        <v>270.38</v>
      </c>
      <c r="I257" s="217">
        <f>[15]Šiluma!$J$28</f>
        <v>161.09</v>
      </c>
      <c r="J257" s="218">
        <f>[15]Šiluma!$K$28</f>
        <v>109.29</v>
      </c>
      <c r="K257" s="219">
        <f>[15]Šiluma!$L$28</f>
        <v>9359.59</v>
      </c>
      <c r="L257" s="148"/>
      <c r="O257" s="47"/>
      <c r="Q257" s="47"/>
      <c r="S257" s="47"/>
      <c r="T257" s="47"/>
    </row>
    <row r="258" spans="1:20" ht="15.75" hidden="1" outlineLevel="1" x14ac:dyDescent="0.25">
      <c r="A258" s="4"/>
      <c r="B258" s="210"/>
      <c r="C258" s="211"/>
      <c r="D258" s="216">
        <f>[16]Šiluma!$E$28</f>
        <v>7395.52</v>
      </c>
      <c r="E258" s="217">
        <f>[16]Šiluma!$F$28</f>
        <v>4811</v>
      </c>
      <c r="F258" s="217">
        <f>[16]Šiluma!$G$28</f>
        <v>2081.0100000000002</v>
      </c>
      <c r="G258" s="218">
        <f>[16]Šiluma!$H$28</f>
        <v>503.51</v>
      </c>
      <c r="H258" s="216">
        <f>[16]Šiluma!$I$28</f>
        <v>367.06</v>
      </c>
      <c r="I258" s="217">
        <f>[16]Šiluma!$J$28</f>
        <v>241.18</v>
      </c>
      <c r="J258" s="218">
        <f>[16]Šiluma!$K$28</f>
        <v>125.88</v>
      </c>
      <c r="K258" s="219">
        <f>[16]Šiluma!$L$28</f>
        <v>7762.5800000000008</v>
      </c>
      <c r="L258" s="148"/>
      <c r="O258" s="47"/>
      <c r="Q258" s="47"/>
      <c r="S258" s="47"/>
      <c r="T258" s="47"/>
    </row>
    <row r="259" spans="1:20" ht="15.75" hidden="1" outlineLevel="1" x14ac:dyDescent="0.25">
      <c r="A259" s="4"/>
      <c r="B259" s="210"/>
      <c r="C259" s="211"/>
      <c r="D259" s="216">
        <f>[17]Šiluma!$E$28</f>
        <v>6897.62</v>
      </c>
      <c r="E259" s="217">
        <f>[17]Šiluma!$F$28</f>
        <v>4326.7300000000005</v>
      </c>
      <c r="F259" s="217">
        <f>[17]Šiluma!$G$28</f>
        <v>2096.4299999999998</v>
      </c>
      <c r="G259" s="218">
        <f>[17]Šiluma!$H$28</f>
        <v>474.46</v>
      </c>
      <c r="H259" s="216">
        <f>[17]Šiluma!$I$28</f>
        <v>375.29</v>
      </c>
      <c r="I259" s="217">
        <f>[17]Šiluma!$J$28</f>
        <v>256.68</v>
      </c>
      <c r="J259" s="218">
        <f>[17]Šiluma!$K$28</f>
        <v>118.61</v>
      </c>
      <c r="K259" s="219">
        <f>[17]Šiluma!$L$28</f>
        <v>7272.91</v>
      </c>
      <c r="L259" s="148"/>
      <c r="O259" s="47"/>
      <c r="Q259" s="47"/>
      <c r="S259" s="47"/>
      <c r="T259" s="47"/>
    </row>
    <row r="260" spans="1:20" ht="15.75" hidden="1" outlineLevel="1" x14ac:dyDescent="0.25">
      <c r="A260" s="4"/>
      <c r="B260" s="210"/>
      <c r="C260" s="211"/>
      <c r="D260" s="216">
        <f>[18]Šiluma!$E$28</f>
        <v>7562.69</v>
      </c>
      <c r="E260" s="217">
        <f>[18]Šiluma!$F$28</f>
        <v>5044.95</v>
      </c>
      <c r="F260" s="217">
        <f>[18]Šiluma!$G$28</f>
        <v>2015.74</v>
      </c>
      <c r="G260" s="218">
        <f>[18]Šiluma!$H$28</f>
        <v>502</v>
      </c>
      <c r="H260" s="216">
        <f>[18]Šiluma!$I$28</f>
        <v>367.74</v>
      </c>
      <c r="I260" s="217">
        <f>[18]Šiluma!$J$28</f>
        <v>242.24</v>
      </c>
      <c r="J260" s="218">
        <f>[18]Šiluma!$K$28</f>
        <v>125.5</v>
      </c>
      <c r="K260" s="219">
        <f>[18]Šiluma!$L$28</f>
        <v>7930.4299999999994</v>
      </c>
      <c r="L260" s="148"/>
      <c r="O260" s="47"/>
      <c r="Q260" s="47"/>
      <c r="S260" s="47"/>
      <c r="T260" s="47"/>
    </row>
    <row r="261" spans="1:20" ht="15.75" hidden="1" outlineLevel="1" x14ac:dyDescent="0.25">
      <c r="A261" s="4"/>
      <c r="B261" s="210"/>
      <c r="C261" s="211"/>
      <c r="D261" s="216">
        <f>[19]Šiluma!$E$28</f>
        <v>9547.66</v>
      </c>
      <c r="E261" s="217">
        <f>[19]Šiluma!$F$28</f>
        <v>6810.97</v>
      </c>
      <c r="F261" s="217">
        <f>[19]Šiluma!$G$28</f>
        <v>2263.56</v>
      </c>
      <c r="G261" s="218">
        <f>[19]Šiluma!$H$28</f>
        <v>473.13</v>
      </c>
      <c r="H261" s="216">
        <f>[19]Šiluma!$I$28</f>
        <v>392.32</v>
      </c>
      <c r="I261" s="217">
        <f>[19]Šiluma!$J$28</f>
        <v>274.02999999999997</v>
      </c>
      <c r="J261" s="218">
        <f>[19]Šiluma!$K$28</f>
        <v>118.29</v>
      </c>
      <c r="K261" s="219">
        <f>[19]Šiluma!$L$28</f>
        <v>9939.98</v>
      </c>
      <c r="L261" s="148"/>
      <c r="O261" s="47"/>
      <c r="Q261" s="47"/>
      <c r="S261" s="47"/>
      <c r="T261" s="47"/>
    </row>
    <row r="262" spans="1:20" ht="15.75" hidden="1" outlineLevel="1" x14ac:dyDescent="0.25">
      <c r="A262" s="4"/>
      <c r="B262" s="210"/>
      <c r="C262" s="211"/>
      <c r="D262" s="216">
        <f>[20]Šiluma!$E$28</f>
        <v>8745.2099999999991</v>
      </c>
      <c r="E262" s="217">
        <f>[20]Šiluma!$F$28</f>
        <v>6765.94</v>
      </c>
      <c r="F262" s="217">
        <f>[20]Šiluma!$G$28</f>
        <v>1515.86</v>
      </c>
      <c r="G262" s="218">
        <f>[20]Šiluma!$H$28</f>
        <v>463.41</v>
      </c>
      <c r="H262" s="216">
        <f>[20]Šiluma!$I$28</f>
        <v>388.47</v>
      </c>
      <c r="I262" s="217">
        <f>[20]Šiluma!$J$28</f>
        <v>272.62</v>
      </c>
      <c r="J262" s="218">
        <f>[20]Šiluma!$K$28</f>
        <v>115.85</v>
      </c>
      <c r="K262" s="219">
        <f>[20]Šiluma!$L$28</f>
        <v>9133.6799999999985</v>
      </c>
      <c r="L262" s="148"/>
      <c r="O262" s="47"/>
      <c r="Q262" s="47"/>
      <c r="S262" s="47"/>
      <c r="T262" s="47"/>
    </row>
    <row r="263" spans="1:20" ht="15.75" hidden="1" outlineLevel="1" x14ac:dyDescent="0.25">
      <c r="A263" s="4"/>
      <c r="B263" s="210"/>
      <c r="C263" s="211"/>
      <c r="D263" s="216">
        <f>[21]Šiluma!$E$28</f>
        <v>8159.22</v>
      </c>
      <c r="E263" s="217">
        <f>[21]Šiluma!$F$28</f>
        <v>6382.39</v>
      </c>
      <c r="F263" s="217">
        <f>[21]Šiluma!$G$28</f>
        <v>1257.9100000000001</v>
      </c>
      <c r="G263" s="218">
        <f>[21]Šiluma!$H$28</f>
        <v>518.91999999999996</v>
      </c>
      <c r="H263" s="216">
        <f>[21]Šiluma!$I$28</f>
        <v>402.27</v>
      </c>
      <c r="I263" s="217">
        <f>[21]Šiluma!$J$28</f>
        <v>272.54000000000002</v>
      </c>
      <c r="J263" s="218">
        <f>[21]Šiluma!$K$28</f>
        <v>129.72999999999999</v>
      </c>
      <c r="K263" s="219">
        <f>[21]Šiluma!$L$28</f>
        <v>8561.49</v>
      </c>
      <c r="L263" s="148"/>
      <c r="O263" s="47"/>
      <c r="Q263" s="47"/>
      <c r="S263" s="47"/>
      <c r="T263" s="47"/>
    </row>
    <row r="264" spans="1:20" ht="15.75" hidden="1" outlineLevel="1" x14ac:dyDescent="0.25">
      <c r="A264" s="4"/>
      <c r="B264" s="210"/>
      <c r="C264" s="211"/>
      <c r="D264" s="216">
        <f>[22]Šiluma!$E$28</f>
        <v>7992.65</v>
      </c>
      <c r="E264" s="217">
        <f>[22]Šiluma!$F$28</f>
        <v>5877.23</v>
      </c>
      <c r="F264" s="217">
        <f>[22]Šiluma!$G$28</f>
        <v>1572.04</v>
      </c>
      <c r="G264" s="218">
        <f>[22]Šiluma!$H$28</f>
        <v>543.38</v>
      </c>
      <c r="H264" s="216">
        <f>[22]Šiluma!$I$28</f>
        <v>407.4</v>
      </c>
      <c r="I264" s="217">
        <f>[22]Šiluma!$J$28</f>
        <v>271.55</v>
      </c>
      <c r="J264" s="218">
        <f>[22]Šiluma!$K$28</f>
        <v>135.85</v>
      </c>
      <c r="K264" s="219">
        <f>[22]Šiluma!$L$28</f>
        <v>8400.0499999999993</v>
      </c>
      <c r="L264" s="148"/>
      <c r="O264" s="47"/>
      <c r="Q264" s="47"/>
      <c r="S264" s="47"/>
      <c r="T264" s="47"/>
    </row>
    <row r="265" spans="1:20" ht="15.75" hidden="1" outlineLevel="1" x14ac:dyDescent="0.25">
      <c r="A265" s="4"/>
      <c r="B265" s="210"/>
      <c r="C265" s="211"/>
      <c r="D265" s="216">
        <f>[23]Šiluma!$E$28</f>
        <v>9597.35</v>
      </c>
      <c r="E265" s="217">
        <f>[23]Šiluma!$F$28</f>
        <v>7329.73</v>
      </c>
      <c r="F265" s="217">
        <f>[23]Šiluma!$G$28</f>
        <v>1758.53</v>
      </c>
      <c r="G265" s="218">
        <f>[23]Šiluma!$H$28</f>
        <v>509.09</v>
      </c>
      <c r="H265" s="216">
        <f>[23]Šiluma!$I$28</f>
        <v>405.17999999999995</v>
      </c>
      <c r="I265" s="217">
        <f>[23]Šiluma!$J$28</f>
        <v>277.89999999999998</v>
      </c>
      <c r="J265" s="218">
        <f>[23]Šiluma!$K$28</f>
        <v>127.28</v>
      </c>
      <c r="K265" s="219">
        <f>[23]Šiluma!$L$28</f>
        <v>10002.530000000001</v>
      </c>
      <c r="L265" s="148"/>
      <c r="O265" s="47"/>
      <c r="Q265" s="47"/>
      <c r="S265" s="47"/>
      <c r="T265" s="47"/>
    </row>
    <row r="266" spans="1:20" ht="15.75" hidden="1" outlineLevel="1" x14ac:dyDescent="0.25">
      <c r="A266" s="4"/>
      <c r="B266" s="210"/>
      <c r="C266" s="211"/>
      <c r="D266" s="216">
        <f>[24]Šiluma!$E$28</f>
        <v>14138.33</v>
      </c>
      <c r="E266" s="217">
        <f>[24]Šiluma!$F$28</f>
        <v>11191.39</v>
      </c>
      <c r="F266" s="217">
        <f>[24]Šiluma!$G$28</f>
        <v>2561.3200000000002</v>
      </c>
      <c r="G266" s="218">
        <f>[24]Šiluma!$H$28</f>
        <v>385.62</v>
      </c>
      <c r="H266" s="216">
        <f>[24]Šiluma!$I$28</f>
        <v>384</v>
      </c>
      <c r="I266" s="217">
        <f>[24]Šiluma!$J$28</f>
        <v>287.58999999999997</v>
      </c>
      <c r="J266" s="218">
        <f>[24]Šiluma!$K$28</f>
        <v>96.41</v>
      </c>
      <c r="K266" s="219">
        <f>[24]Šiluma!$L$28</f>
        <v>14522.33</v>
      </c>
      <c r="L266" s="148"/>
      <c r="O266" s="47"/>
      <c r="Q266" s="47"/>
      <c r="S266" s="47"/>
      <c r="T266" s="47"/>
    </row>
    <row r="267" spans="1:20" ht="15.75" collapsed="1" x14ac:dyDescent="0.25">
      <c r="A267" s="220" t="s">
        <v>76</v>
      </c>
      <c r="B267" s="215" t="s">
        <v>77</v>
      </c>
      <c r="C267" s="221" t="s">
        <v>61</v>
      </c>
      <c r="D267" s="222">
        <f t="shared" ref="D267:K267" si="9">SUM(D255:D266)</f>
        <v>106219.89</v>
      </c>
      <c r="E267" s="223">
        <f t="shared" si="9"/>
        <v>77156.86</v>
      </c>
      <c r="F267" s="223">
        <f t="shared" si="9"/>
        <v>23404.38</v>
      </c>
      <c r="G267" s="224">
        <f t="shared" si="9"/>
        <v>5658.65</v>
      </c>
      <c r="H267" s="222">
        <f t="shared" si="9"/>
        <v>4083.81</v>
      </c>
      <c r="I267" s="223">
        <f t="shared" si="9"/>
        <v>2669.1300000000006</v>
      </c>
      <c r="J267" s="224">
        <f t="shared" si="9"/>
        <v>1414.6799999999998</v>
      </c>
      <c r="K267" s="225">
        <f t="shared" si="9"/>
        <v>110303.70000000001</v>
      </c>
      <c r="L267" s="148"/>
      <c r="O267" s="47"/>
      <c r="Q267" s="47"/>
      <c r="S267" s="47"/>
      <c r="T267" s="47"/>
    </row>
    <row r="268" spans="1:20" ht="15.75" hidden="1" outlineLevel="1" x14ac:dyDescent="0.25">
      <c r="A268" s="220"/>
      <c r="B268" s="215"/>
      <c r="C268" s="221"/>
      <c r="D268" s="222">
        <f>[13]Šiluma!$E$29</f>
        <v>127.22</v>
      </c>
      <c r="E268" s="223">
        <f>[13]Šiluma!$F$29</f>
        <v>88.05</v>
      </c>
      <c r="F268" s="223">
        <f>[13]Šiluma!$G$29</f>
        <v>31.91</v>
      </c>
      <c r="G268" s="224">
        <f>[13]Šiluma!$H$29</f>
        <v>7.26</v>
      </c>
      <c r="H268" s="222">
        <f>[13]Šiluma!$I$29</f>
        <v>2.25</v>
      </c>
      <c r="I268" s="223">
        <f>[13]Šiluma!$J$29</f>
        <v>0.43</v>
      </c>
      <c r="J268" s="224">
        <f>[13]Šiluma!$K$29</f>
        <v>1.82</v>
      </c>
      <c r="K268" s="225">
        <f>[13]Šiluma!$L$29</f>
        <v>129.47</v>
      </c>
      <c r="L268" s="148"/>
      <c r="O268" s="47"/>
      <c r="Q268" s="47"/>
      <c r="S268" s="47"/>
      <c r="T268" s="47"/>
    </row>
    <row r="269" spans="1:20" ht="15.75" hidden="1" outlineLevel="1" x14ac:dyDescent="0.25">
      <c r="A269" s="220"/>
      <c r="B269" s="215"/>
      <c r="C269" s="221"/>
      <c r="D269" s="222">
        <f>[14]Šiluma!$E$29</f>
        <v>126.21</v>
      </c>
      <c r="E269" s="223">
        <f>[14]Šiluma!$F$29</f>
        <v>90.21</v>
      </c>
      <c r="F269" s="223">
        <f>[14]Šiluma!$G$29</f>
        <v>30.97</v>
      </c>
      <c r="G269" s="224">
        <f>[14]Šiluma!$H$29</f>
        <v>5.03</v>
      </c>
      <c r="H269" s="222">
        <f>[14]Šiluma!$I$29</f>
        <v>2.44</v>
      </c>
      <c r="I269" s="223">
        <f>[14]Šiluma!$J$29</f>
        <v>1.19</v>
      </c>
      <c r="J269" s="224">
        <f>[14]Šiluma!$K$29</f>
        <v>1.25</v>
      </c>
      <c r="K269" s="225">
        <f>[14]Šiluma!$L$29</f>
        <v>128.65</v>
      </c>
      <c r="L269" s="148"/>
      <c r="O269" s="47"/>
      <c r="Q269" s="47"/>
      <c r="S269" s="47"/>
      <c r="T269" s="47"/>
    </row>
    <row r="270" spans="1:20" ht="15.75" hidden="1" outlineLevel="1" x14ac:dyDescent="0.25">
      <c r="A270" s="220"/>
      <c r="B270" s="215"/>
      <c r="C270" s="221"/>
      <c r="D270" s="222">
        <f>[15]Šiluma!$E$29</f>
        <v>134.57000000000002</v>
      </c>
      <c r="E270" s="223">
        <f>[15]Šiluma!$F$29</f>
        <v>100.03</v>
      </c>
      <c r="F270" s="223">
        <f>[15]Šiluma!$G$29</f>
        <v>28.21</v>
      </c>
      <c r="G270" s="224">
        <f>[15]Šiluma!$H$29</f>
        <v>6.33</v>
      </c>
      <c r="H270" s="222">
        <f>[15]Šiluma!$I$29</f>
        <v>3.92</v>
      </c>
      <c r="I270" s="223">
        <f>[15]Šiluma!$J$29</f>
        <v>2.34</v>
      </c>
      <c r="J270" s="224">
        <f>[15]Šiluma!$K$29</f>
        <v>1.58</v>
      </c>
      <c r="K270" s="225">
        <f>[15]Šiluma!$L$29</f>
        <v>138.49</v>
      </c>
      <c r="L270" s="148"/>
      <c r="O270" s="47"/>
      <c r="Q270" s="47"/>
      <c r="S270" s="47"/>
      <c r="T270" s="47"/>
    </row>
    <row r="271" spans="1:20" ht="15.75" hidden="1" outlineLevel="1" x14ac:dyDescent="0.25">
      <c r="A271" s="220"/>
      <c r="B271" s="215"/>
      <c r="C271" s="221"/>
      <c r="D271" s="222">
        <f>[16]Šiluma!$E$29</f>
        <v>110.05</v>
      </c>
      <c r="E271" s="223">
        <f>[16]Šiluma!$F$29</f>
        <v>72.58</v>
      </c>
      <c r="F271" s="223">
        <f>[16]Šiluma!$G$29</f>
        <v>30.17</v>
      </c>
      <c r="G271" s="224">
        <f>[16]Šiluma!$H$29</f>
        <v>7.3</v>
      </c>
      <c r="H271" s="222">
        <f>[16]Šiluma!$I$29</f>
        <v>5.33</v>
      </c>
      <c r="I271" s="223">
        <f>[16]Šiluma!$J$29</f>
        <v>3.5</v>
      </c>
      <c r="J271" s="224">
        <f>[16]Šiluma!$K$29</f>
        <v>1.83</v>
      </c>
      <c r="K271" s="225">
        <f>[16]Šiluma!$L$29</f>
        <v>115.38</v>
      </c>
      <c r="L271" s="148"/>
      <c r="O271" s="47"/>
      <c r="Q271" s="47"/>
      <c r="S271" s="47"/>
      <c r="T271" s="47"/>
    </row>
    <row r="272" spans="1:20" ht="15.75" hidden="1" outlineLevel="1" x14ac:dyDescent="0.25">
      <c r="A272" s="220"/>
      <c r="B272" s="215"/>
      <c r="C272" s="221"/>
      <c r="D272" s="222">
        <f>[17]Šiluma!$E$29</f>
        <v>102.81</v>
      </c>
      <c r="E272" s="223">
        <f>[17]Šiluma!$F$29</f>
        <v>65.53</v>
      </c>
      <c r="F272" s="223">
        <f>[17]Šiluma!$G$29</f>
        <v>30.4</v>
      </c>
      <c r="G272" s="224">
        <f>[17]Šiluma!$H$29</f>
        <v>6.88</v>
      </c>
      <c r="H272" s="222">
        <f>[17]Šiluma!$I$29</f>
        <v>5.44</v>
      </c>
      <c r="I272" s="223">
        <f>[17]Šiluma!$J$29</f>
        <v>3.72</v>
      </c>
      <c r="J272" s="224">
        <f>[17]Šiluma!$K$29</f>
        <v>1.72</v>
      </c>
      <c r="K272" s="225">
        <f>[17]Šiluma!$L$29</f>
        <v>108.25</v>
      </c>
      <c r="L272" s="148"/>
      <c r="O272" s="47"/>
      <c r="Q272" s="47"/>
      <c r="S272" s="47"/>
      <c r="T272" s="47"/>
    </row>
    <row r="273" spans="1:20" ht="15.75" hidden="1" outlineLevel="1" x14ac:dyDescent="0.25">
      <c r="A273" s="220"/>
      <c r="B273" s="215"/>
      <c r="C273" s="221"/>
      <c r="D273" s="222">
        <f>[18]Šiluma!$E$29</f>
        <v>112.45</v>
      </c>
      <c r="E273" s="223">
        <f>[18]Šiluma!$F$29</f>
        <v>75.95</v>
      </c>
      <c r="F273" s="223">
        <f>[18]Šiluma!$G$29</f>
        <v>29.23</v>
      </c>
      <c r="G273" s="224">
        <f>[18]Šiluma!$H$29</f>
        <v>7.27</v>
      </c>
      <c r="H273" s="222">
        <f>[18]Šiluma!$I$29</f>
        <v>5.33</v>
      </c>
      <c r="I273" s="223">
        <f>[18]Šiluma!$J$29</f>
        <v>3.51</v>
      </c>
      <c r="J273" s="224">
        <f>[18]Šiluma!$K$29</f>
        <v>1.82</v>
      </c>
      <c r="K273" s="225">
        <f>[18]Šiluma!$L$29</f>
        <v>117.78</v>
      </c>
      <c r="L273" s="148"/>
      <c r="O273" s="47"/>
      <c r="Q273" s="47"/>
      <c r="S273" s="47"/>
      <c r="T273" s="47"/>
    </row>
    <row r="274" spans="1:20" ht="15.75" hidden="1" outlineLevel="1" x14ac:dyDescent="0.25">
      <c r="A274" s="220"/>
      <c r="B274" s="215"/>
      <c r="C274" s="221"/>
      <c r="D274" s="222">
        <f>[19]Šiluma!$E$29</f>
        <v>141.5</v>
      </c>
      <c r="E274" s="223">
        <f>[19]Šiluma!$F$29</f>
        <v>101.83</v>
      </c>
      <c r="F274" s="223">
        <f>[19]Šiluma!$G$29</f>
        <v>32.82</v>
      </c>
      <c r="G274" s="224">
        <f>[19]Šiluma!$H$29</f>
        <v>6.85</v>
      </c>
      <c r="H274" s="222">
        <f>[19]Šiluma!$I$29</f>
        <v>5.69</v>
      </c>
      <c r="I274" s="223">
        <f>[19]Šiluma!$J$29</f>
        <v>3.97</v>
      </c>
      <c r="J274" s="224">
        <f>[19]Šiluma!$K$29</f>
        <v>1.72</v>
      </c>
      <c r="K274" s="225">
        <f>[19]Šiluma!$L$29</f>
        <v>147.19</v>
      </c>
      <c r="L274" s="148"/>
      <c r="O274" s="47"/>
      <c r="Q274" s="47"/>
      <c r="S274" s="47"/>
      <c r="T274" s="47"/>
    </row>
    <row r="275" spans="1:20" ht="15.75" hidden="1" outlineLevel="1" x14ac:dyDescent="0.25">
      <c r="A275" s="220"/>
      <c r="B275" s="215"/>
      <c r="C275" s="221"/>
      <c r="D275" s="222">
        <f>[20]Šiluma!$E$29</f>
        <v>129.62</v>
      </c>
      <c r="E275" s="223">
        <f>[20]Šiluma!$F$29</f>
        <v>100.9</v>
      </c>
      <c r="F275" s="223">
        <f>[20]Šiluma!$G$29</f>
        <v>21.98</v>
      </c>
      <c r="G275" s="224">
        <f>[20]Šiluma!$H$29</f>
        <v>6.74</v>
      </c>
      <c r="H275" s="222">
        <f>[20]Šiluma!$I$29</f>
        <v>5.63</v>
      </c>
      <c r="I275" s="223">
        <f>[20]Šiluma!$J$29</f>
        <v>3.95</v>
      </c>
      <c r="J275" s="224">
        <f>[20]Šiluma!$K$29</f>
        <v>1.68</v>
      </c>
      <c r="K275" s="225">
        <f>[20]Šiluma!$L$29</f>
        <v>135.25</v>
      </c>
      <c r="L275" s="148"/>
      <c r="O275" s="47"/>
      <c r="Q275" s="47"/>
      <c r="S275" s="47"/>
      <c r="T275" s="47"/>
    </row>
    <row r="276" spans="1:20" ht="15.75" hidden="1" outlineLevel="1" x14ac:dyDescent="0.25">
      <c r="A276" s="220"/>
      <c r="B276" s="215"/>
      <c r="C276" s="221"/>
      <c r="D276" s="222">
        <f>[21]Šiluma!$E$29</f>
        <v>121.10999999999999</v>
      </c>
      <c r="E276" s="223">
        <f>[21]Šiluma!$F$29</f>
        <v>95.35</v>
      </c>
      <c r="F276" s="223">
        <f>[21]Šiluma!$G$29</f>
        <v>18.239999999999998</v>
      </c>
      <c r="G276" s="224">
        <f>[21]Šiluma!$H$29</f>
        <v>7.52</v>
      </c>
      <c r="H276" s="222">
        <f>[21]Šiluma!$I$29</f>
        <v>5.83</v>
      </c>
      <c r="I276" s="223">
        <f>[21]Šiluma!$J$29</f>
        <v>3.95</v>
      </c>
      <c r="J276" s="224">
        <f>[21]Šiluma!$K$29</f>
        <v>1.88</v>
      </c>
      <c r="K276" s="225">
        <f>[21]Šiluma!$L$29</f>
        <v>126.93999999999998</v>
      </c>
      <c r="L276" s="148"/>
      <c r="O276" s="47"/>
      <c r="Q276" s="47"/>
      <c r="S276" s="47"/>
      <c r="T276" s="47"/>
    </row>
    <row r="277" spans="1:20" ht="15.75" hidden="1" outlineLevel="1" x14ac:dyDescent="0.25">
      <c r="A277" s="220"/>
      <c r="B277" s="215"/>
      <c r="C277" s="221"/>
      <c r="D277" s="222">
        <f>[22]Šiluma!$E$29</f>
        <v>115.88</v>
      </c>
      <c r="E277" s="223">
        <f>[22]Šiluma!$F$29</f>
        <v>85.22</v>
      </c>
      <c r="F277" s="223">
        <f>[22]Šiluma!$G$29</f>
        <v>22.79</v>
      </c>
      <c r="G277" s="224">
        <f>[22]Šiluma!$H$29</f>
        <v>7.87</v>
      </c>
      <c r="H277" s="222">
        <f>[22]Šiluma!$I$29</f>
        <v>5.91</v>
      </c>
      <c r="I277" s="223">
        <f>[22]Šiluma!$J$29</f>
        <v>3.94</v>
      </c>
      <c r="J277" s="224">
        <f>[22]Šiluma!$K$29</f>
        <v>1.97</v>
      </c>
      <c r="K277" s="225">
        <f>[22]Šiluma!$L$29</f>
        <v>121.78999999999999</v>
      </c>
      <c r="L277" s="148"/>
      <c r="O277" s="47"/>
      <c r="Q277" s="47"/>
      <c r="S277" s="47"/>
      <c r="T277" s="47"/>
    </row>
    <row r="278" spans="1:20" ht="15.75" hidden="1" outlineLevel="1" x14ac:dyDescent="0.25">
      <c r="A278" s="220"/>
      <c r="B278" s="215"/>
      <c r="C278" s="221"/>
      <c r="D278" s="222">
        <f>[23]Šiluma!$E$29</f>
        <v>139.15000000000003</v>
      </c>
      <c r="E278" s="223">
        <f>[23]Šiluma!$F$29</f>
        <v>106.29</v>
      </c>
      <c r="F278" s="223">
        <f>[23]Šiluma!$G$29</f>
        <v>25.5</v>
      </c>
      <c r="G278" s="224">
        <f>[23]Šiluma!$H$29</f>
        <v>7.36</v>
      </c>
      <c r="H278" s="222">
        <f>[23]Šiluma!$I$29</f>
        <v>5.8800000000000008</v>
      </c>
      <c r="I278" s="223">
        <f>[23]Šiluma!$J$29</f>
        <v>4.03</v>
      </c>
      <c r="J278" s="224">
        <f>[23]Šiluma!$K$29</f>
        <v>1.85</v>
      </c>
      <c r="K278" s="225">
        <f>[23]Šiluma!$L$29</f>
        <v>145.03000000000003</v>
      </c>
      <c r="L278" s="148"/>
      <c r="O278" s="47"/>
      <c r="Q278" s="47"/>
      <c r="S278" s="47"/>
      <c r="T278" s="47"/>
    </row>
    <row r="279" spans="1:20" ht="15.75" hidden="1" outlineLevel="1" x14ac:dyDescent="0.25">
      <c r="A279" s="220"/>
      <c r="B279" s="215"/>
      <c r="C279" s="221"/>
      <c r="D279" s="222">
        <f>[24]Šiluma!$E$29</f>
        <v>205.00000000000003</v>
      </c>
      <c r="E279" s="223">
        <f>[24]Šiluma!$F$29</f>
        <v>162.28</v>
      </c>
      <c r="F279" s="223">
        <f>[24]Šiluma!$G$29</f>
        <v>37.14</v>
      </c>
      <c r="G279" s="224">
        <f>[24]Šiluma!$H$29</f>
        <v>5.58</v>
      </c>
      <c r="H279" s="222">
        <f>[24]Šiluma!$I$29</f>
        <v>5.57</v>
      </c>
      <c r="I279" s="223">
        <f>[24]Šiluma!$J$29</f>
        <v>4.17</v>
      </c>
      <c r="J279" s="224">
        <f>[24]Šiluma!$K$29</f>
        <v>1.4</v>
      </c>
      <c r="K279" s="225">
        <f>[24]Šiluma!$L$29</f>
        <v>210.57000000000002</v>
      </c>
      <c r="L279" s="148"/>
      <c r="O279" s="47"/>
      <c r="Q279" s="47"/>
      <c r="S279" s="47"/>
      <c r="T279" s="47"/>
    </row>
    <row r="280" spans="1:20" ht="15.75" collapsed="1" x14ac:dyDescent="0.25">
      <c r="A280" s="214" t="s">
        <v>78</v>
      </c>
      <c r="B280" s="215" t="s">
        <v>79</v>
      </c>
      <c r="C280" s="221" t="s">
        <v>61</v>
      </c>
      <c r="D280" s="222">
        <f t="shared" ref="D280:K280" si="10">SUM(D268:D279)</f>
        <v>1565.5700000000002</v>
      </c>
      <c r="E280" s="223">
        <f t="shared" si="10"/>
        <v>1144.22</v>
      </c>
      <c r="F280" s="223">
        <f t="shared" si="10"/>
        <v>339.35999999999996</v>
      </c>
      <c r="G280" s="224">
        <f t="shared" si="10"/>
        <v>81.99</v>
      </c>
      <c r="H280" s="222">
        <f t="shared" si="10"/>
        <v>59.22</v>
      </c>
      <c r="I280" s="223">
        <f t="shared" si="10"/>
        <v>38.700000000000003</v>
      </c>
      <c r="J280" s="224">
        <f t="shared" si="10"/>
        <v>20.52</v>
      </c>
      <c r="K280" s="225">
        <f t="shared" si="10"/>
        <v>1624.79</v>
      </c>
      <c r="L280" s="148"/>
      <c r="O280" s="47"/>
      <c r="Q280" s="47"/>
      <c r="S280" s="47"/>
      <c r="T280" s="47"/>
    </row>
    <row r="281" spans="1:20" ht="15.75" hidden="1" outlineLevel="1" x14ac:dyDescent="0.25">
      <c r="A281" s="214"/>
      <c r="B281" s="215"/>
      <c r="C281" s="221"/>
      <c r="D281" s="222">
        <f>[13]Šiluma!$E$30</f>
        <v>27.359999999999996</v>
      </c>
      <c r="E281" s="223">
        <f>[13]Šiluma!$F$30</f>
        <v>18.819999999999997</v>
      </c>
      <c r="F281" s="223">
        <f>[13]Šiluma!$G$30</f>
        <v>7.04</v>
      </c>
      <c r="G281" s="224">
        <f>[13]Šiluma!$H$30</f>
        <v>1.5</v>
      </c>
      <c r="H281" s="222">
        <f>[13]Šiluma!$I$30</f>
        <v>0.49</v>
      </c>
      <c r="I281" s="223">
        <f>[13]Šiluma!$J$30</f>
        <v>0.09</v>
      </c>
      <c r="J281" s="224">
        <f>[13]Šiluma!$K$30</f>
        <v>0.4</v>
      </c>
      <c r="K281" s="225">
        <f>[13]Šiluma!$L$30</f>
        <v>27.849999999999994</v>
      </c>
      <c r="L281" s="148"/>
      <c r="O281" s="47"/>
      <c r="Q281" s="47"/>
      <c r="S281" s="47"/>
      <c r="T281" s="47"/>
    </row>
    <row r="282" spans="1:20" ht="15.75" hidden="1" outlineLevel="1" x14ac:dyDescent="0.25">
      <c r="A282" s="214"/>
      <c r="B282" s="215"/>
      <c r="C282" s="221"/>
      <c r="D282" s="222">
        <f>[14]Šiluma!$E$30</f>
        <v>26.73</v>
      </c>
      <c r="E282" s="223">
        <f>[14]Šiluma!$F$30</f>
        <v>19.309999999999999</v>
      </c>
      <c r="F282" s="223">
        <f>[14]Šiluma!$G$30</f>
        <v>6.83</v>
      </c>
      <c r="G282" s="224">
        <f>[14]Šiluma!$H$30</f>
        <v>0.59</v>
      </c>
      <c r="H282" s="222">
        <f>[14]Šiluma!$I$30</f>
        <v>0.54</v>
      </c>
      <c r="I282" s="223">
        <f>[14]Šiluma!$J$30</f>
        <v>0.26</v>
      </c>
      <c r="J282" s="224">
        <f>[14]Šiluma!$K$30</f>
        <v>0.28000000000000003</v>
      </c>
      <c r="K282" s="225">
        <f>[14]Šiluma!$L$30</f>
        <v>27.27</v>
      </c>
      <c r="L282" s="148"/>
      <c r="O282" s="47"/>
      <c r="Q282" s="47"/>
      <c r="S282" s="47"/>
      <c r="T282" s="47"/>
    </row>
    <row r="283" spans="1:20" ht="15.75" hidden="1" outlineLevel="1" x14ac:dyDescent="0.25">
      <c r="A283" s="214"/>
      <c r="B283" s="215"/>
      <c r="C283" s="221"/>
      <c r="D283" s="222">
        <f>[15]Šiluma!$E$30</f>
        <v>29</v>
      </c>
      <c r="E283" s="223">
        <f>[15]Šiluma!$F$30</f>
        <v>21.45</v>
      </c>
      <c r="F283" s="223">
        <f>[15]Šiluma!$G$30</f>
        <v>6.23</v>
      </c>
      <c r="G283" s="224">
        <f>[15]Šiluma!$H$30</f>
        <v>1.32</v>
      </c>
      <c r="H283" s="222">
        <f>[15]Šiluma!$I$30</f>
        <v>0.87</v>
      </c>
      <c r="I283" s="223">
        <f>[15]Šiluma!$J$30</f>
        <v>0.52</v>
      </c>
      <c r="J283" s="224">
        <f>[15]Šiluma!$K$30</f>
        <v>0.35</v>
      </c>
      <c r="K283" s="225">
        <f>[15]Šiluma!$L$30</f>
        <v>29.87</v>
      </c>
      <c r="L283" s="148"/>
      <c r="O283" s="47"/>
      <c r="Q283" s="47"/>
      <c r="S283" s="47"/>
      <c r="T283" s="47"/>
    </row>
    <row r="284" spans="1:20" ht="15.75" hidden="1" outlineLevel="1" x14ac:dyDescent="0.25">
      <c r="A284" s="214"/>
      <c r="B284" s="215"/>
      <c r="C284" s="221"/>
      <c r="D284" s="222">
        <f>[16]Šiluma!$E$30</f>
        <v>23.669999999999998</v>
      </c>
      <c r="E284" s="223">
        <f>[16]Šiluma!$F$30</f>
        <v>15.389999999999999</v>
      </c>
      <c r="F284" s="223">
        <f>[16]Šiluma!$G$30</f>
        <v>6.66</v>
      </c>
      <c r="G284" s="224">
        <f>[16]Šiluma!$H$30</f>
        <v>1.62</v>
      </c>
      <c r="H284" s="222">
        <f>[16]Šiluma!$I$30</f>
        <v>1.17</v>
      </c>
      <c r="I284" s="223">
        <f>[16]Šiluma!$J$30</f>
        <v>0.77</v>
      </c>
      <c r="J284" s="224">
        <f>[16]Šiluma!$K$30</f>
        <v>0.4</v>
      </c>
      <c r="K284" s="225">
        <f>[16]Šiluma!$L$30</f>
        <v>24.839999999999996</v>
      </c>
      <c r="L284" s="148"/>
      <c r="O284" s="47"/>
      <c r="Q284" s="47"/>
      <c r="S284" s="47"/>
      <c r="T284" s="47"/>
    </row>
    <row r="285" spans="1:20" ht="15.75" hidden="1" outlineLevel="1" x14ac:dyDescent="0.25">
      <c r="A285" s="214"/>
      <c r="B285" s="215"/>
      <c r="C285" s="221"/>
      <c r="D285" s="222">
        <f>[17]Šiluma!$E$30</f>
        <v>22.060000000000002</v>
      </c>
      <c r="E285" s="223">
        <f>[17]Šiluma!$F$30</f>
        <v>13.84</v>
      </c>
      <c r="F285" s="223">
        <f>[17]Šiluma!$G$30</f>
        <v>6.71</v>
      </c>
      <c r="G285" s="224">
        <f>[17]Šiluma!$H$30</f>
        <v>1.51</v>
      </c>
      <c r="H285" s="222">
        <f>[17]Šiluma!$I$30</f>
        <v>1.2</v>
      </c>
      <c r="I285" s="223">
        <f>[17]Šiluma!$J$30</f>
        <v>0.82</v>
      </c>
      <c r="J285" s="224">
        <f>[17]Šiluma!$K$30</f>
        <v>0.38</v>
      </c>
      <c r="K285" s="225">
        <f>[17]Šiluma!$L$30</f>
        <v>23.26</v>
      </c>
      <c r="L285" s="148"/>
      <c r="O285" s="47"/>
      <c r="Q285" s="47"/>
      <c r="S285" s="47"/>
      <c r="T285" s="47"/>
    </row>
    <row r="286" spans="1:20" ht="15.75" hidden="1" outlineLevel="1" x14ac:dyDescent="0.25">
      <c r="A286" s="214"/>
      <c r="B286" s="215"/>
      <c r="C286" s="221"/>
      <c r="D286" s="222">
        <f>[18]Šiluma!$E$30</f>
        <v>24.169999999999998</v>
      </c>
      <c r="E286" s="223">
        <f>[18]Šiluma!$F$30</f>
        <v>16.13</v>
      </c>
      <c r="F286" s="223">
        <f>[18]Šiluma!$G$30</f>
        <v>6.45</v>
      </c>
      <c r="G286" s="224">
        <f>[18]Šiluma!$H$30</f>
        <v>1.59</v>
      </c>
      <c r="H286" s="222">
        <f>[18]Šiluma!$I$30</f>
        <v>1.1800000000000002</v>
      </c>
      <c r="I286" s="223">
        <f>[18]Šiluma!$J$30</f>
        <v>0.78</v>
      </c>
      <c r="J286" s="224">
        <f>[18]Šiluma!$K$30</f>
        <v>0.4</v>
      </c>
      <c r="K286" s="225">
        <f>[18]Šiluma!$L$30</f>
        <v>25.349999999999998</v>
      </c>
      <c r="L286" s="148"/>
      <c r="O286" s="47"/>
      <c r="Q286" s="47"/>
      <c r="S286" s="47"/>
      <c r="T286" s="47"/>
    </row>
    <row r="287" spans="1:20" ht="15.75" hidden="1" outlineLevel="1" x14ac:dyDescent="0.25">
      <c r="A287" s="214"/>
      <c r="B287" s="215"/>
      <c r="C287" s="221"/>
      <c r="D287" s="222">
        <f>[19]Šiluma!$E$30</f>
        <v>30.529999999999998</v>
      </c>
      <c r="E287" s="223">
        <f>[19]Šiluma!$F$30</f>
        <v>21.8</v>
      </c>
      <c r="F287" s="223">
        <f>[19]Šiluma!$G$30</f>
        <v>7.24</v>
      </c>
      <c r="G287" s="224">
        <f>[19]Šiluma!$H$30</f>
        <v>1.49</v>
      </c>
      <c r="H287" s="222">
        <f>[19]Šiluma!$I$30</f>
        <v>1.26</v>
      </c>
      <c r="I287" s="223">
        <f>[19]Šiluma!$J$30</f>
        <v>0.88</v>
      </c>
      <c r="J287" s="224">
        <f>[19]Šiluma!$K$30</f>
        <v>0.38</v>
      </c>
      <c r="K287" s="225">
        <f>[19]Šiluma!$L$30</f>
        <v>31.79</v>
      </c>
      <c r="L287" s="148"/>
      <c r="O287" s="47"/>
      <c r="Q287" s="47"/>
      <c r="S287" s="47"/>
      <c r="T287" s="47"/>
    </row>
    <row r="288" spans="1:20" ht="15.75" hidden="1" outlineLevel="1" x14ac:dyDescent="0.25">
      <c r="A288" s="214"/>
      <c r="B288" s="215"/>
      <c r="C288" s="221"/>
      <c r="D288" s="222">
        <f>[20]Šiluma!$E$30</f>
        <v>27.789999999999996</v>
      </c>
      <c r="E288" s="223">
        <f>[20]Šiluma!$F$30</f>
        <v>21.45</v>
      </c>
      <c r="F288" s="223">
        <f>[20]Šiluma!$G$30</f>
        <v>4.8499999999999996</v>
      </c>
      <c r="G288" s="224">
        <f>[20]Šiluma!$H$30</f>
        <v>1.49</v>
      </c>
      <c r="H288" s="222">
        <f>[20]Šiluma!$I$30</f>
        <v>1.24</v>
      </c>
      <c r="I288" s="223">
        <f>[20]Šiluma!$J$30</f>
        <v>0.87</v>
      </c>
      <c r="J288" s="224">
        <f>[20]Šiluma!$K$30</f>
        <v>0.37</v>
      </c>
      <c r="K288" s="225">
        <f>[20]Šiluma!$L$30</f>
        <v>29.029999999999994</v>
      </c>
      <c r="L288" s="148"/>
      <c r="O288" s="47"/>
      <c r="Q288" s="47"/>
      <c r="S288" s="47"/>
      <c r="T288" s="47"/>
    </row>
    <row r="289" spans="1:20" ht="15.75" hidden="1" outlineLevel="1" x14ac:dyDescent="0.25">
      <c r="A289" s="214"/>
      <c r="B289" s="215"/>
      <c r="C289" s="221"/>
      <c r="D289" s="222">
        <f>[21]Šiluma!$E$30</f>
        <v>26.1</v>
      </c>
      <c r="E289" s="223">
        <f>[21]Šiluma!$F$30</f>
        <v>20.420000000000002</v>
      </c>
      <c r="F289" s="223">
        <f>[21]Šiluma!$G$30</f>
        <v>4.03</v>
      </c>
      <c r="G289" s="224">
        <f>[21]Šiluma!$H$30</f>
        <v>1.65</v>
      </c>
      <c r="H289" s="222">
        <f>[21]Šiluma!$I$30</f>
        <v>1.29</v>
      </c>
      <c r="I289" s="223">
        <f>[21]Šiluma!$J$30</f>
        <v>0.87</v>
      </c>
      <c r="J289" s="224">
        <f>[21]Šiluma!$K$30</f>
        <v>0.42</v>
      </c>
      <c r="K289" s="225">
        <f>[21]Šiluma!$L$30</f>
        <v>27.39</v>
      </c>
      <c r="L289" s="148"/>
      <c r="O289" s="47"/>
      <c r="Q289" s="47"/>
      <c r="S289" s="47"/>
      <c r="T289" s="47"/>
    </row>
    <row r="290" spans="1:20" ht="15.75" hidden="1" outlineLevel="1" x14ac:dyDescent="0.25">
      <c r="A290" s="214"/>
      <c r="B290" s="215"/>
      <c r="C290" s="221"/>
      <c r="D290" s="222">
        <f>[22]Šiluma!$E$30</f>
        <v>25.58</v>
      </c>
      <c r="E290" s="223">
        <f>[22]Šiluma!$F$30</f>
        <v>18.809999999999999</v>
      </c>
      <c r="F290" s="223">
        <f>[22]Šiluma!$G$30</f>
        <v>5.03</v>
      </c>
      <c r="G290" s="224">
        <f>[22]Šiluma!$H$30</f>
        <v>1.74</v>
      </c>
      <c r="H290" s="222">
        <f>[22]Šiluma!$I$30</f>
        <v>1.3</v>
      </c>
      <c r="I290" s="223">
        <f>[22]Šiluma!$J$30</f>
        <v>0.87</v>
      </c>
      <c r="J290" s="224">
        <f>[22]Šiluma!$K$30</f>
        <v>0.43</v>
      </c>
      <c r="K290" s="225">
        <f>[22]Šiluma!$L$30</f>
        <v>26.88</v>
      </c>
      <c r="L290" s="148"/>
      <c r="O290" s="47"/>
      <c r="Q290" s="47"/>
      <c r="S290" s="47"/>
      <c r="T290" s="47"/>
    </row>
    <row r="291" spans="1:20" ht="15.75" hidden="1" outlineLevel="1" x14ac:dyDescent="0.25">
      <c r="A291" s="214"/>
      <c r="B291" s="215"/>
      <c r="C291" s="221"/>
      <c r="D291" s="222">
        <f>[23]Šiluma!$E$30</f>
        <v>30.71</v>
      </c>
      <c r="E291" s="223">
        <f>[23]Šiluma!$F$30</f>
        <v>23.46</v>
      </c>
      <c r="F291" s="223">
        <f>[23]Šiluma!$G$30</f>
        <v>5.63</v>
      </c>
      <c r="G291" s="224">
        <f>[23]Šiluma!$H$30</f>
        <v>1.62</v>
      </c>
      <c r="H291" s="222">
        <f>[23]Šiluma!$I$30</f>
        <v>1.3</v>
      </c>
      <c r="I291" s="223">
        <f>[23]Šiluma!$J$30</f>
        <v>0.89</v>
      </c>
      <c r="J291" s="224">
        <f>[23]Šiluma!$K$30</f>
        <v>0.41</v>
      </c>
      <c r="K291" s="225">
        <f>[23]Šiluma!$L$30</f>
        <v>32.01</v>
      </c>
      <c r="L291" s="148"/>
      <c r="O291" s="47"/>
      <c r="Q291" s="47"/>
      <c r="S291" s="47"/>
      <c r="T291" s="47"/>
    </row>
    <row r="292" spans="1:20" ht="15.75" hidden="1" outlineLevel="1" x14ac:dyDescent="0.25">
      <c r="A292" s="214"/>
      <c r="B292" s="215"/>
      <c r="C292" s="221"/>
      <c r="D292" s="222">
        <f>[24]Šiluma!$E$30</f>
        <v>45.069999999999993</v>
      </c>
      <c r="E292" s="223">
        <f>[24]Šiluma!$F$30</f>
        <v>35.82</v>
      </c>
      <c r="F292" s="223">
        <f>[24]Šiluma!$G$30</f>
        <v>8.1999999999999993</v>
      </c>
      <c r="G292" s="224">
        <f>[24]Šiluma!$H$30</f>
        <v>1.05</v>
      </c>
      <c r="H292" s="222">
        <f>[24]Šiluma!$I$30</f>
        <v>1.23</v>
      </c>
      <c r="I292" s="223">
        <f>[24]Šiluma!$J$30</f>
        <v>0.92</v>
      </c>
      <c r="J292" s="224">
        <f>[24]Šiluma!$K$30</f>
        <v>0.31</v>
      </c>
      <c r="K292" s="225">
        <f>[24]Šiluma!$L$30</f>
        <v>46.29999999999999</v>
      </c>
      <c r="L292" s="148"/>
      <c r="O292" s="47"/>
      <c r="Q292" s="47"/>
      <c r="S292" s="47"/>
      <c r="T292" s="47"/>
    </row>
    <row r="293" spans="1:20" ht="15.75" collapsed="1" x14ac:dyDescent="0.25">
      <c r="A293" s="220" t="s">
        <v>80</v>
      </c>
      <c r="B293" s="215" t="s">
        <v>81</v>
      </c>
      <c r="C293" s="221" t="s">
        <v>61</v>
      </c>
      <c r="D293" s="222">
        <f t="shared" ref="D293:K293" si="11">SUM(D281:D292)</f>
        <v>338.76999999999992</v>
      </c>
      <c r="E293" s="223">
        <f t="shared" si="11"/>
        <v>246.70000000000002</v>
      </c>
      <c r="F293" s="223">
        <f t="shared" si="11"/>
        <v>74.900000000000006</v>
      </c>
      <c r="G293" s="224">
        <f t="shared" si="11"/>
        <v>17.170000000000002</v>
      </c>
      <c r="H293" s="222">
        <f t="shared" si="11"/>
        <v>13.07</v>
      </c>
      <c r="I293" s="223">
        <f t="shared" si="11"/>
        <v>8.5400000000000009</v>
      </c>
      <c r="J293" s="224">
        <f t="shared" si="11"/>
        <v>4.5299999999999994</v>
      </c>
      <c r="K293" s="225">
        <f t="shared" si="11"/>
        <v>351.84</v>
      </c>
      <c r="L293" s="148"/>
      <c r="O293" s="47"/>
      <c r="Q293" s="47"/>
      <c r="S293" s="47"/>
      <c r="T293" s="47"/>
    </row>
    <row r="294" spans="1:20" ht="15.75" hidden="1" outlineLevel="1" x14ac:dyDescent="0.25">
      <c r="A294" s="220"/>
      <c r="B294" s="215"/>
      <c r="C294" s="221"/>
      <c r="D294" s="222">
        <f>[13]Šiluma!$E$31</f>
        <v>0</v>
      </c>
      <c r="E294" s="223">
        <f>[13]Šiluma!$F$31</f>
        <v>0</v>
      </c>
      <c r="F294" s="223">
        <f>[13]Šiluma!$G$31</f>
        <v>0</v>
      </c>
      <c r="G294" s="224">
        <f>[13]Šiluma!$H$31</f>
        <v>0</v>
      </c>
      <c r="H294" s="222">
        <f>[13]Šiluma!$I$31</f>
        <v>0</v>
      </c>
      <c r="I294" s="223">
        <f>[13]Šiluma!$J$31</f>
        <v>0</v>
      </c>
      <c r="J294" s="224">
        <f>[13]Šiluma!$K$31</f>
        <v>0</v>
      </c>
      <c r="K294" s="225">
        <f>[13]Šiluma!$L$31</f>
        <v>0</v>
      </c>
      <c r="L294" s="148"/>
      <c r="O294" s="47"/>
      <c r="Q294" s="47"/>
      <c r="S294" s="47"/>
      <c r="T294" s="47"/>
    </row>
    <row r="295" spans="1:20" ht="15.75" hidden="1" outlineLevel="1" x14ac:dyDescent="0.25">
      <c r="A295" s="220"/>
      <c r="B295" s="215"/>
      <c r="C295" s="221"/>
      <c r="D295" s="222">
        <f>[14]Šiluma!$E$31</f>
        <v>0</v>
      </c>
      <c r="E295" s="223">
        <f>[14]Šiluma!$F$31</f>
        <v>0</v>
      </c>
      <c r="F295" s="223">
        <f>[14]Šiluma!$G$31</f>
        <v>0</v>
      </c>
      <c r="G295" s="224">
        <f>[14]Šiluma!$H$31</f>
        <v>0</v>
      </c>
      <c r="H295" s="222">
        <f>[14]Šiluma!$I$31</f>
        <v>0</v>
      </c>
      <c r="I295" s="223">
        <f>[14]Šiluma!$J$31</f>
        <v>0</v>
      </c>
      <c r="J295" s="224">
        <f>[14]Šiluma!$K$31</f>
        <v>0</v>
      </c>
      <c r="K295" s="225">
        <f>[14]Šiluma!$L$31</f>
        <v>0</v>
      </c>
      <c r="L295" s="148"/>
      <c r="O295" s="47"/>
      <c r="Q295" s="47"/>
      <c r="S295" s="47"/>
      <c r="T295" s="47"/>
    </row>
    <row r="296" spans="1:20" ht="15.75" hidden="1" outlineLevel="1" x14ac:dyDescent="0.25">
      <c r="A296" s="220"/>
      <c r="B296" s="215"/>
      <c r="C296" s="221"/>
      <c r="D296" s="222">
        <f>[15]Šiluma!$E$31</f>
        <v>0</v>
      </c>
      <c r="E296" s="223">
        <f>[15]Šiluma!$F$31</f>
        <v>0</v>
      </c>
      <c r="F296" s="223">
        <f>[15]Šiluma!$G$31</f>
        <v>0</v>
      </c>
      <c r="G296" s="224">
        <f>[15]Šiluma!$H$31</f>
        <v>0</v>
      </c>
      <c r="H296" s="222">
        <f>[15]Šiluma!$I$31</f>
        <v>0</v>
      </c>
      <c r="I296" s="223">
        <f>[15]Šiluma!$J$31</f>
        <v>0</v>
      </c>
      <c r="J296" s="224">
        <f>[15]Šiluma!$K$31</f>
        <v>0</v>
      </c>
      <c r="K296" s="225">
        <f>[15]Šiluma!$L$31</f>
        <v>0</v>
      </c>
      <c r="L296" s="148"/>
      <c r="O296" s="47"/>
      <c r="Q296" s="47"/>
      <c r="S296" s="47"/>
      <c r="T296" s="47"/>
    </row>
    <row r="297" spans="1:20" ht="15.75" hidden="1" outlineLevel="1" x14ac:dyDescent="0.25">
      <c r="A297" s="220"/>
      <c r="B297" s="215"/>
      <c r="C297" s="221"/>
      <c r="D297" s="222">
        <f>[16]Šiluma!$E$31</f>
        <v>0</v>
      </c>
      <c r="E297" s="223">
        <f>[16]Šiluma!$F$31</f>
        <v>0</v>
      </c>
      <c r="F297" s="223">
        <f>[16]Šiluma!$G$31</f>
        <v>0</v>
      </c>
      <c r="G297" s="224">
        <f>[16]Šiluma!$H$31</f>
        <v>0</v>
      </c>
      <c r="H297" s="222">
        <f>[16]Šiluma!$I$31</f>
        <v>0</v>
      </c>
      <c r="I297" s="223">
        <f>[16]Šiluma!$J$31</f>
        <v>0</v>
      </c>
      <c r="J297" s="224">
        <f>[16]Šiluma!$K$31</f>
        <v>0</v>
      </c>
      <c r="K297" s="225">
        <f>[16]Šiluma!$L$31</f>
        <v>0</v>
      </c>
      <c r="L297" s="148"/>
      <c r="O297" s="47"/>
      <c r="Q297" s="47"/>
      <c r="S297" s="47"/>
      <c r="T297" s="47"/>
    </row>
    <row r="298" spans="1:20" ht="15.75" hidden="1" outlineLevel="1" x14ac:dyDescent="0.25">
      <c r="A298" s="220"/>
      <c r="B298" s="215"/>
      <c r="C298" s="221"/>
      <c r="D298" s="222">
        <f>[17]Šiluma!$E$31</f>
        <v>0</v>
      </c>
      <c r="E298" s="223">
        <f>[17]Šiluma!$F$31</f>
        <v>0</v>
      </c>
      <c r="F298" s="223">
        <f>[17]Šiluma!$G$31</f>
        <v>0</v>
      </c>
      <c r="G298" s="224">
        <f>[17]Šiluma!$H$31</f>
        <v>0</v>
      </c>
      <c r="H298" s="222">
        <f>[17]Šiluma!$I$31</f>
        <v>0</v>
      </c>
      <c r="I298" s="223">
        <f>[17]Šiluma!$J$31</f>
        <v>0</v>
      </c>
      <c r="J298" s="224">
        <f>[17]Šiluma!$K$31</f>
        <v>0</v>
      </c>
      <c r="K298" s="225">
        <f>[17]Šiluma!$L$31</f>
        <v>0</v>
      </c>
      <c r="L298" s="148"/>
      <c r="O298" s="47"/>
      <c r="Q298" s="47"/>
      <c r="S298" s="47"/>
      <c r="T298" s="47"/>
    </row>
    <row r="299" spans="1:20" ht="15.75" hidden="1" outlineLevel="1" x14ac:dyDescent="0.25">
      <c r="A299" s="220"/>
      <c r="B299" s="215"/>
      <c r="C299" s="221"/>
      <c r="D299" s="222">
        <f>[18]Šiluma!$E$31</f>
        <v>0</v>
      </c>
      <c r="E299" s="223">
        <f>[18]Šiluma!$F$31</f>
        <v>0</v>
      </c>
      <c r="F299" s="223">
        <f>[18]Šiluma!$G$31</f>
        <v>0</v>
      </c>
      <c r="G299" s="224">
        <f>[18]Šiluma!$H$31</f>
        <v>0</v>
      </c>
      <c r="H299" s="222">
        <f>[18]Šiluma!$I$31</f>
        <v>0</v>
      </c>
      <c r="I299" s="223">
        <f>[18]Šiluma!$J$31</f>
        <v>0</v>
      </c>
      <c r="J299" s="224">
        <f>[18]Šiluma!$K$31</f>
        <v>0</v>
      </c>
      <c r="K299" s="225">
        <f>[18]Šiluma!$L$31</f>
        <v>0</v>
      </c>
      <c r="L299" s="148"/>
      <c r="O299" s="47"/>
      <c r="Q299" s="47"/>
      <c r="S299" s="47"/>
      <c r="T299" s="47"/>
    </row>
    <row r="300" spans="1:20" ht="15.75" hidden="1" outlineLevel="1" x14ac:dyDescent="0.25">
      <c r="A300" s="220"/>
      <c r="B300" s="215"/>
      <c r="C300" s="221"/>
      <c r="D300" s="222">
        <f>[19]Šiluma!$E$31</f>
        <v>0</v>
      </c>
      <c r="E300" s="223">
        <f>[19]Šiluma!$F$31</f>
        <v>0</v>
      </c>
      <c r="F300" s="223">
        <f>[19]Šiluma!$G$31</f>
        <v>0</v>
      </c>
      <c r="G300" s="224">
        <f>[19]Šiluma!$H$31</f>
        <v>0</v>
      </c>
      <c r="H300" s="222">
        <f>[19]Šiluma!$I$31</f>
        <v>0</v>
      </c>
      <c r="I300" s="223">
        <f>[19]Šiluma!$J$31</f>
        <v>0</v>
      </c>
      <c r="J300" s="224">
        <f>[19]Šiluma!$K$31</f>
        <v>0</v>
      </c>
      <c r="K300" s="225">
        <f>[19]Šiluma!$L$31</f>
        <v>0</v>
      </c>
      <c r="L300" s="148"/>
      <c r="O300" s="47"/>
      <c r="Q300" s="47"/>
      <c r="S300" s="47"/>
      <c r="T300" s="47"/>
    </row>
    <row r="301" spans="1:20" ht="15.75" hidden="1" outlineLevel="1" x14ac:dyDescent="0.25">
      <c r="A301" s="220"/>
      <c r="B301" s="215"/>
      <c r="C301" s="221"/>
      <c r="D301" s="222">
        <f>[20]Šiluma!$E$31</f>
        <v>0</v>
      </c>
      <c r="E301" s="223">
        <f>[20]Šiluma!$F$31</f>
        <v>0</v>
      </c>
      <c r="F301" s="223">
        <f>[20]Šiluma!$G$31</f>
        <v>0</v>
      </c>
      <c r="G301" s="224">
        <f>[20]Šiluma!$H$31</f>
        <v>0</v>
      </c>
      <c r="H301" s="222">
        <f>[20]Šiluma!$I$31</f>
        <v>0</v>
      </c>
      <c r="I301" s="223">
        <f>[20]Šiluma!$J$31</f>
        <v>0</v>
      </c>
      <c r="J301" s="224">
        <f>[20]Šiluma!$K$31</f>
        <v>0</v>
      </c>
      <c r="K301" s="225">
        <f>[20]Šiluma!$L$31</f>
        <v>0</v>
      </c>
      <c r="L301" s="148"/>
      <c r="O301" s="47"/>
      <c r="Q301" s="47"/>
      <c r="S301" s="47"/>
      <c r="T301" s="47"/>
    </row>
    <row r="302" spans="1:20" ht="15.75" hidden="1" outlineLevel="1" x14ac:dyDescent="0.25">
      <c r="A302" s="220"/>
      <c r="B302" s="215"/>
      <c r="C302" s="221"/>
      <c r="D302" s="222">
        <f>[21]Šiluma!$E$31</f>
        <v>0</v>
      </c>
      <c r="E302" s="223">
        <f>[21]Šiluma!$F$31</f>
        <v>0</v>
      </c>
      <c r="F302" s="223">
        <f>[21]Šiluma!$G$31</f>
        <v>0</v>
      </c>
      <c r="G302" s="224">
        <f>[21]Šiluma!$H$31</f>
        <v>0</v>
      </c>
      <c r="H302" s="222">
        <f>[21]Šiluma!$I$31</f>
        <v>0</v>
      </c>
      <c r="I302" s="223">
        <f>[21]Šiluma!$J$31</f>
        <v>0</v>
      </c>
      <c r="J302" s="224">
        <f>[21]Šiluma!$K$31</f>
        <v>0</v>
      </c>
      <c r="K302" s="225">
        <f>[21]Šiluma!$L$31</f>
        <v>0</v>
      </c>
      <c r="L302" s="148"/>
      <c r="O302" s="47"/>
      <c r="Q302" s="47"/>
      <c r="S302" s="47"/>
      <c r="T302" s="47"/>
    </row>
    <row r="303" spans="1:20" ht="15.75" hidden="1" outlineLevel="1" x14ac:dyDescent="0.25">
      <c r="A303" s="220"/>
      <c r="B303" s="215"/>
      <c r="C303" s="221"/>
      <c r="D303" s="222">
        <f>[22]Šiluma!$E$31</f>
        <v>0</v>
      </c>
      <c r="E303" s="223">
        <f>[22]Šiluma!$F$31</f>
        <v>0</v>
      </c>
      <c r="F303" s="223">
        <f>[22]Šiluma!$G$31</f>
        <v>0</v>
      </c>
      <c r="G303" s="224">
        <f>[22]Šiluma!$H$31</f>
        <v>0</v>
      </c>
      <c r="H303" s="222">
        <f>[22]Šiluma!$I$31</f>
        <v>0</v>
      </c>
      <c r="I303" s="223">
        <f>[22]Šiluma!$J$31</f>
        <v>0</v>
      </c>
      <c r="J303" s="224">
        <f>[22]Šiluma!$K$31</f>
        <v>0</v>
      </c>
      <c r="K303" s="225">
        <f>[22]Šiluma!$L$31</f>
        <v>0</v>
      </c>
      <c r="L303" s="148"/>
      <c r="O303" s="47"/>
      <c r="Q303" s="47"/>
      <c r="S303" s="47"/>
      <c r="T303" s="47"/>
    </row>
    <row r="304" spans="1:20" ht="15.75" hidden="1" outlineLevel="1" x14ac:dyDescent="0.25">
      <c r="A304" s="220"/>
      <c r="B304" s="215"/>
      <c r="C304" s="221"/>
      <c r="D304" s="222">
        <f>[23]Šiluma!$E$31</f>
        <v>0</v>
      </c>
      <c r="E304" s="223">
        <f>[23]Šiluma!$F$31</f>
        <v>0</v>
      </c>
      <c r="F304" s="223">
        <f>[23]Šiluma!$G$31</f>
        <v>0</v>
      </c>
      <c r="G304" s="224">
        <f>[23]Šiluma!$H$31</f>
        <v>0</v>
      </c>
      <c r="H304" s="222">
        <f>[23]Šiluma!$I$31</f>
        <v>0</v>
      </c>
      <c r="I304" s="223">
        <f>[23]Šiluma!$J$31</f>
        <v>0</v>
      </c>
      <c r="J304" s="224">
        <f>[23]Šiluma!$K$31</f>
        <v>0</v>
      </c>
      <c r="K304" s="225">
        <f>[23]Šiluma!$L$31</f>
        <v>0</v>
      </c>
      <c r="L304" s="148"/>
      <c r="O304" s="47"/>
      <c r="Q304" s="47"/>
      <c r="S304" s="47"/>
      <c r="T304" s="47"/>
    </row>
    <row r="305" spans="1:20" ht="15.75" hidden="1" outlineLevel="1" x14ac:dyDescent="0.25">
      <c r="A305" s="220"/>
      <c r="B305" s="215"/>
      <c r="C305" s="221"/>
      <c r="D305" s="222">
        <f>[24]Šiluma!$E$31</f>
        <v>0</v>
      </c>
      <c r="E305" s="223">
        <f>[24]Šiluma!$F$31</f>
        <v>0</v>
      </c>
      <c r="F305" s="223">
        <f>[24]Šiluma!$G$31</f>
        <v>0</v>
      </c>
      <c r="G305" s="224">
        <f>[24]Šiluma!$H$31</f>
        <v>0</v>
      </c>
      <c r="H305" s="222">
        <f>[24]Šiluma!$I$31</f>
        <v>0</v>
      </c>
      <c r="I305" s="223">
        <f>[24]Šiluma!$J$31</f>
        <v>0</v>
      </c>
      <c r="J305" s="224">
        <f>[24]Šiluma!$K$31</f>
        <v>0</v>
      </c>
      <c r="K305" s="225">
        <f>[24]Šiluma!$L$31</f>
        <v>0</v>
      </c>
      <c r="L305" s="148"/>
      <c r="O305" s="47"/>
      <c r="Q305" s="47"/>
      <c r="S305" s="47"/>
      <c r="T305" s="47"/>
    </row>
    <row r="306" spans="1:20" ht="15.75" collapsed="1" x14ac:dyDescent="0.25">
      <c r="A306" s="220" t="s">
        <v>82</v>
      </c>
      <c r="B306" s="215" t="s">
        <v>83</v>
      </c>
      <c r="C306" s="221" t="s">
        <v>61</v>
      </c>
      <c r="D306" s="222">
        <f t="shared" ref="D306:K306" si="12">SUM(D294:D305)</f>
        <v>0</v>
      </c>
      <c r="E306" s="223">
        <f t="shared" si="12"/>
        <v>0</v>
      </c>
      <c r="F306" s="223">
        <f t="shared" si="12"/>
        <v>0</v>
      </c>
      <c r="G306" s="224">
        <f t="shared" si="12"/>
        <v>0</v>
      </c>
      <c r="H306" s="222">
        <f t="shared" si="12"/>
        <v>0</v>
      </c>
      <c r="I306" s="223">
        <f t="shared" si="12"/>
        <v>0</v>
      </c>
      <c r="J306" s="224">
        <f t="shared" si="12"/>
        <v>0</v>
      </c>
      <c r="K306" s="225">
        <f t="shared" si="12"/>
        <v>0</v>
      </c>
      <c r="L306" s="148"/>
      <c r="O306" s="47"/>
      <c r="Q306" s="47"/>
      <c r="S306" s="47"/>
      <c r="T306" s="47"/>
    </row>
    <row r="307" spans="1:20" ht="15.75" hidden="1" outlineLevel="1" x14ac:dyDescent="0.25">
      <c r="A307" s="220"/>
      <c r="B307" s="215"/>
      <c r="C307" s="221"/>
      <c r="D307" s="222">
        <f>[13]Šiluma!$E$32</f>
        <v>0</v>
      </c>
      <c r="E307" s="223">
        <f>[13]Šiluma!$F$32</f>
        <v>0</v>
      </c>
      <c r="F307" s="223">
        <f>[13]Šiluma!$G$32</f>
        <v>0</v>
      </c>
      <c r="G307" s="224">
        <f>[13]Šiluma!$H$32</f>
        <v>0</v>
      </c>
      <c r="H307" s="222">
        <f>[13]Šiluma!$I$32</f>
        <v>0</v>
      </c>
      <c r="I307" s="223">
        <f>[13]Šiluma!$J$32</f>
        <v>0</v>
      </c>
      <c r="J307" s="224">
        <f>[13]Šiluma!$K$32</f>
        <v>0</v>
      </c>
      <c r="K307" s="225">
        <f>[13]Šiluma!$L$32</f>
        <v>0</v>
      </c>
      <c r="L307" s="148"/>
      <c r="O307" s="47"/>
      <c r="Q307" s="47"/>
      <c r="S307" s="47"/>
      <c r="T307" s="47"/>
    </row>
    <row r="308" spans="1:20" ht="15.75" hidden="1" outlineLevel="1" x14ac:dyDescent="0.25">
      <c r="A308" s="220"/>
      <c r="B308" s="215"/>
      <c r="C308" s="221"/>
      <c r="D308" s="222">
        <f>[14]Šiluma!$E$32</f>
        <v>0</v>
      </c>
      <c r="E308" s="223">
        <f>[14]Šiluma!$F$32</f>
        <v>0</v>
      </c>
      <c r="F308" s="223">
        <f>[14]Šiluma!$G$32</f>
        <v>0</v>
      </c>
      <c r="G308" s="224">
        <f>[14]Šiluma!$H$32</f>
        <v>0</v>
      </c>
      <c r="H308" s="222">
        <f>[14]Šiluma!$I$32</f>
        <v>0</v>
      </c>
      <c r="I308" s="223">
        <f>[14]Šiluma!$J$32</f>
        <v>0</v>
      </c>
      <c r="J308" s="224">
        <f>[14]Šiluma!$K$32</f>
        <v>0</v>
      </c>
      <c r="K308" s="225">
        <f>[14]Šiluma!$L$32</f>
        <v>0</v>
      </c>
      <c r="L308" s="148"/>
      <c r="O308" s="47"/>
      <c r="Q308" s="47"/>
      <c r="S308" s="47"/>
      <c r="T308" s="47"/>
    </row>
    <row r="309" spans="1:20" ht="15.75" hidden="1" outlineLevel="1" x14ac:dyDescent="0.25">
      <c r="A309" s="220"/>
      <c r="B309" s="215"/>
      <c r="C309" s="221"/>
      <c r="D309" s="222">
        <f>[15]Šiluma!$E$32</f>
        <v>0</v>
      </c>
      <c r="E309" s="223">
        <f>[15]Šiluma!$F$32</f>
        <v>0</v>
      </c>
      <c r="F309" s="223">
        <f>[15]Šiluma!$G$32</f>
        <v>0</v>
      </c>
      <c r="G309" s="224">
        <f>[15]Šiluma!$H$32</f>
        <v>0</v>
      </c>
      <c r="H309" s="222">
        <f>[15]Šiluma!$I$32</f>
        <v>0</v>
      </c>
      <c r="I309" s="223">
        <f>[15]Šiluma!$J$32</f>
        <v>0</v>
      </c>
      <c r="J309" s="224">
        <f>[15]Šiluma!$K$32</f>
        <v>0</v>
      </c>
      <c r="K309" s="225">
        <f>[15]Šiluma!$L$32</f>
        <v>0</v>
      </c>
      <c r="L309" s="148"/>
      <c r="O309" s="47"/>
      <c r="Q309" s="47"/>
      <c r="S309" s="47"/>
      <c r="T309" s="47"/>
    </row>
    <row r="310" spans="1:20" ht="15.75" hidden="1" outlineLevel="1" x14ac:dyDescent="0.25">
      <c r="A310" s="220"/>
      <c r="B310" s="215"/>
      <c r="C310" s="221"/>
      <c r="D310" s="222">
        <f>[16]Šiluma!$E$32</f>
        <v>0</v>
      </c>
      <c r="E310" s="223">
        <f>[16]Šiluma!$F$32</f>
        <v>0</v>
      </c>
      <c r="F310" s="223">
        <f>[16]Šiluma!$G$32</f>
        <v>0</v>
      </c>
      <c r="G310" s="224">
        <f>[16]Šiluma!$H$32</f>
        <v>0</v>
      </c>
      <c r="H310" s="222">
        <f>[16]Šiluma!$I$32</f>
        <v>0</v>
      </c>
      <c r="I310" s="223">
        <f>[16]Šiluma!$J$32</f>
        <v>0</v>
      </c>
      <c r="J310" s="224">
        <f>[16]Šiluma!$K$32</f>
        <v>0</v>
      </c>
      <c r="K310" s="225">
        <f>[16]Šiluma!$L$32</f>
        <v>0</v>
      </c>
      <c r="L310" s="148"/>
      <c r="O310" s="47"/>
      <c r="Q310" s="47"/>
      <c r="S310" s="47"/>
      <c r="T310" s="47"/>
    </row>
    <row r="311" spans="1:20" ht="15.75" hidden="1" outlineLevel="1" x14ac:dyDescent="0.25">
      <c r="A311" s="220"/>
      <c r="B311" s="215"/>
      <c r="C311" s="221"/>
      <c r="D311" s="222">
        <f>[17]Šiluma!$E$32</f>
        <v>0</v>
      </c>
      <c r="E311" s="223">
        <f>[17]Šiluma!$F$32</f>
        <v>0</v>
      </c>
      <c r="F311" s="223">
        <f>[17]Šiluma!$G$32</f>
        <v>0</v>
      </c>
      <c r="G311" s="224">
        <f>[17]Šiluma!$H$32</f>
        <v>0</v>
      </c>
      <c r="H311" s="222">
        <f>[17]Šiluma!$I$32</f>
        <v>0</v>
      </c>
      <c r="I311" s="223">
        <f>[17]Šiluma!$J$32</f>
        <v>0</v>
      </c>
      <c r="J311" s="224">
        <f>[17]Šiluma!$K$32</f>
        <v>0</v>
      </c>
      <c r="K311" s="225">
        <f>[17]Šiluma!$L$32</f>
        <v>0</v>
      </c>
      <c r="L311" s="148"/>
      <c r="O311" s="47"/>
      <c r="Q311" s="47"/>
      <c r="S311" s="47"/>
      <c r="T311" s="47"/>
    </row>
    <row r="312" spans="1:20" ht="15.75" hidden="1" outlineLevel="1" x14ac:dyDescent="0.25">
      <c r="A312" s="220"/>
      <c r="B312" s="215"/>
      <c r="C312" s="221"/>
      <c r="D312" s="222">
        <f>[18]Šiluma!$E$32</f>
        <v>0</v>
      </c>
      <c r="E312" s="223">
        <f>[18]Šiluma!$F$32</f>
        <v>0</v>
      </c>
      <c r="F312" s="223">
        <f>[18]Šiluma!$G$32</f>
        <v>0</v>
      </c>
      <c r="G312" s="224">
        <f>[18]Šiluma!$H$32</f>
        <v>0</v>
      </c>
      <c r="H312" s="222">
        <f>[18]Šiluma!$I$32</f>
        <v>0</v>
      </c>
      <c r="I312" s="223">
        <f>[18]Šiluma!$J$32</f>
        <v>0</v>
      </c>
      <c r="J312" s="224">
        <f>[18]Šiluma!$K$32</f>
        <v>0</v>
      </c>
      <c r="K312" s="225">
        <f>[18]Šiluma!$L$32</f>
        <v>0</v>
      </c>
      <c r="L312" s="148"/>
      <c r="O312" s="47"/>
      <c r="Q312" s="47"/>
      <c r="S312" s="47"/>
      <c r="T312" s="47"/>
    </row>
    <row r="313" spans="1:20" ht="15.75" hidden="1" outlineLevel="1" x14ac:dyDescent="0.25">
      <c r="A313" s="220"/>
      <c r="B313" s="215"/>
      <c r="C313" s="221"/>
      <c r="D313" s="222">
        <f>[19]Šiluma!$E$32</f>
        <v>0</v>
      </c>
      <c r="E313" s="223">
        <f>[19]Šiluma!$F$32</f>
        <v>0</v>
      </c>
      <c r="F313" s="223">
        <f>[19]Šiluma!$G$32</f>
        <v>0</v>
      </c>
      <c r="G313" s="224">
        <f>[19]Šiluma!$H$32</f>
        <v>0</v>
      </c>
      <c r="H313" s="222">
        <f>[19]Šiluma!$I$32</f>
        <v>0</v>
      </c>
      <c r="I313" s="223">
        <f>[19]Šiluma!$J$32</f>
        <v>0</v>
      </c>
      <c r="J313" s="224">
        <f>[19]Šiluma!$K$32</f>
        <v>0</v>
      </c>
      <c r="K313" s="225">
        <f>[19]Šiluma!$L$32</f>
        <v>0</v>
      </c>
      <c r="L313" s="148"/>
      <c r="O313" s="47"/>
      <c r="Q313" s="47"/>
      <c r="S313" s="47"/>
      <c r="T313" s="47"/>
    </row>
    <row r="314" spans="1:20" ht="15.75" hidden="1" outlineLevel="1" x14ac:dyDescent="0.25">
      <c r="A314" s="220"/>
      <c r="B314" s="215"/>
      <c r="C314" s="221"/>
      <c r="D314" s="222">
        <f>[20]Šiluma!$E$32</f>
        <v>0</v>
      </c>
      <c r="E314" s="223">
        <f>[20]Šiluma!$F$32</f>
        <v>0</v>
      </c>
      <c r="F314" s="223">
        <f>[20]Šiluma!$G$32</f>
        <v>0</v>
      </c>
      <c r="G314" s="224">
        <f>[20]Šiluma!$H$32</f>
        <v>0</v>
      </c>
      <c r="H314" s="222">
        <f>[20]Šiluma!$I$32</f>
        <v>0</v>
      </c>
      <c r="I314" s="223">
        <f>[20]Šiluma!$J$32</f>
        <v>0</v>
      </c>
      <c r="J314" s="224">
        <f>[20]Šiluma!$K$32</f>
        <v>0</v>
      </c>
      <c r="K314" s="225">
        <f>[20]Šiluma!$L$32</f>
        <v>0</v>
      </c>
      <c r="L314" s="148"/>
      <c r="O314" s="47"/>
      <c r="Q314" s="47"/>
      <c r="S314" s="47"/>
      <c r="T314" s="47"/>
    </row>
    <row r="315" spans="1:20" ht="15.75" hidden="1" outlineLevel="1" x14ac:dyDescent="0.25">
      <c r="A315" s="220"/>
      <c r="B315" s="215"/>
      <c r="C315" s="221"/>
      <c r="D315" s="222">
        <f>[21]Šiluma!$E$32</f>
        <v>4706.54</v>
      </c>
      <c r="E315" s="223">
        <f>[21]Šiluma!$F$32</f>
        <v>1508.54</v>
      </c>
      <c r="F315" s="223">
        <f>[21]Šiluma!$G$32</f>
        <v>3198</v>
      </c>
      <c r="G315" s="224">
        <f>[21]Šiluma!$H$32</f>
        <v>0</v>
      </c>
      <c r="H315" s="222">
        <f>[21]Šiluma!$I$32</f>
        <v>0</v>
      </c>
      <c r="I315" s="223">
        <f>[21]Šiluma!$J$32</f>
        <v>0</v>
      </c>
      <c r="J315" s="224">
        <f>[21]Šiluma!$K$32</f>
        <v>0</v>
      </c>
      <c r="K315" s="225">
        <f>[21]Šiluma!$L$32</f>
        <v>4706.54</v>
      </c>
      <c r="L315" s="148"/>
      <c r="O315" s="47"/>
      <c r="Q315" s="47"/>
      <c r="S315" s="47"/>
      <c r="T315" s="47"/>
    </row>
    <row r="316" spans="1:20" ht="15.75" hidden="1" outlineLevel="1" x14ac:dyDescent="0.25">
      <c r="A316" s="220"/>
      <c r="B316" s="215"/>
      <c r="C316" s="221"/>
      <c r="D316" s="222">
        <f>[22]Šiluma!$E$32</f>
        <v>0</v>
      </c>
      <c r="E316" s="223">
        <f>[22]Šiluma!$F$32</f>
        <v>0</v>
      </c>
      <c r="F316" s="223">
        <f>[22]Šiluma!$G$32</f>
        <v>0</v>
      </c>
      <c r="G316" s="224">
        <f>[22]Šiluma!$H$32</f>
        <v>0</v>
      </c>
      <c r="H316" s="222">
        <f>[22]Šiluma!$I$32</f>
        <v>0</v>
      </c>
      <c r="I316" s="223">
        <f>[22]Šiluma!$J$32</f>
        <v>0</v>
      </c>
      <c r="J316" s="224">
        <f>[22]Šiluma!$K$32</f>
        <v>0</v>
      </c>
      <c r="K316" s="225">
        <f>[22]Šiluma!$L$32</f>
        <v>0</v>
      </c>
      <c r="L316" s="148"/>
      <c r="O316" s="47"/>
      <c r="Q316" s="47"/>
      <c r="S316" s="47"/>
      <c r="T316" s="47"/>
    </row>
    <row r="317" spans="1:20" ht="15.75" hidden="1" outlineLevel="1" x14ac:dyDescent="0.25">
      <c r="A317" s="220"/>
      <c r="B317" s="215"/>
      <c r="C317" s="221"/>
      <c r="D317" s="222">
        <f>[23]Šiluma!$E$32</f>
        <v>0</v>
      </c>
      <c r="E317" s="223">
        <f>[23]Šiluma!$F$32</f>
        <v>0</v>
      </c>
      <c r="F317" s="223">
        <f>[23]Šiluma!$G$32</f>
        <v>0</v>
      </c>
      <c r="G317" s="224">
        <f>[23]Šiluma!$H$32</f>
        <v>0</v>
      </c>
      <c r="H317" s="222">
        <f>[23]Šiluma!$I$32</f>
        <v>0</v>
      </c>
      <c r="I317" s="223">
        <f>[23]Šiluma!$J$32</f>
        <v>0</v>
      </c>
      <c r="J317" s="224">
        <f>[23]Šiluma!$K$32</f>
        <v>0</v>
      </c>
      <c r="K317" s="225">
        <f>[23]Šiluma!$L$32</f>
        <v>0</v>
      </c>
      <c r="L317" s="148"/>
      <c r="O317" s="47"/>
      <c r="Q317" s="47"/>
      <c r="S317" s="47"/>
      <c r="T317" s="47"/>
    </row>
    <row r="318" spans="1:20" ht="15.75" hidden="1" outlineLevel="1" x14ac:dyDescent="0.25">
      <c r="A318" s="220"/>
      <c r="B318" s="215"/>
      <c r="C318" s="221"/>
      <c r="D318" s="222">
        <f>[24]Šiluma!$E$32</f>
        <v>1550</v>
      </c>
      <c r="E318" s="223">
        <f>[24]Šiluma!$F$32</f>
        <v>477</v>
      </c>
      <c r="F318" s="223">
        <f>[24]Šiluma!$G$32</f>
        <v>1073</v>
      </c>
      <c r="G318" s="224">
        <f>[24]Šiluma!$H$32</f>
        <v>0</v>
      </c>
      <c r="H318" s="222">
        <f>[24]Šiluma!$I$32</f>
        <v>0</v>
      </c>
      <c r="I318" s="223">
        <f>[24]Šiluma!$J$32</f>
        <v>0</v>
      </c>
      <c r="J318" s="224">
        <f>[24]Šiluma!$K$32</f>
        <v>0</v>
      </c>
      <c r="K318" s="225">
        <f>[24]Šiluma!$L$32</f>
        <v>1550</v>
      </c>
      <c r="L318" s="148"/>
      <c r="O318" s="47"/>
      <c r="Q318" s="47"/>
      <c r="S318" s="47"/>
      <c r="T318" s="47"/>
    </row>
    <row r="319" spans="1:20" ht="15.75" collapsed="1" x14ac:dyDescent="0.25">
      <c r="A319" s="4" t="s">
        <v>84</v>
      </c>
      <c r="B319" s="210" t="s">
        <v>85</v>
      </c>
      <c r="C319" s="211" t="s">
        <v>61</v>
      </c>
      <c r="D319" s="165">
        <f t="shared" ref="D319:K319" si="13">SUM(D307:D318)</f>
        <v>6256.54</v>
      </c>
      <c r="E319" s="162">
        <f t="shared" si="13"/>
        <v>1985.54</v>
      </c>
      <c r="F319" s="162">
        <f t="shared" si="13"/>
        <v>4271</v>
      </c>
      <c r="G319" s="164">
        <f t="shared" si="13"/>
        <v>0</v>
      </c>
      <c r="H319" s="165">
        <f t="shared" si="13"/>
        <v>0</v>
      </c>
      <c r="I319" s="162">
        <f t="shared" si="13"/>
        <v>0</v>
      </c>
      <c r="J319" s="164">
        <f t="shared" si="13"/>
        <v>0</v>
      </c>
      <c r="K319" s="212">
        <f t="shared" si="13"/>
        <v>6256.54</v>
      </c>
      <c r="L319" s="148"/>
      <c r="O319" s="47"/>
      <c r="Q319" s="47"/>
      <c r="S319" s="47"/>
      <c r="T319" s="47"/>
    </row>
    <row r="320" spans="1:20" ht="15.75" hidden="1" outlineLevel="1" x14ac:dyDescent="0.25">
      <c r="A320" s="4"/>
      <c r="B320" s="210"/>
      <c r="C320" s="211"/>
      <c r="D320" s="165">
        <f>[13]Šiluma!$E$33</f>
        <v>0</v>
      </c>
      <c r="E320" s="162">
        <f>[13]Šiluma!$F$33</f>
        <v>0</v>
      </c>
      <c r="F320" s="162">
        <f>[13]Šiluma!$G$33</f>
        <v>0</v>
      </c>
      <c r="G320" s="164">
        <f>[13]Šiluma!$H$33</f>
        <v>0</v>
      </c>
      <c r="H320" s="165">
        <f>[13]Šiluma!$I$33</f>
        <v>0</v>
      </c>
      <c r="I320" s="162">
        <f>[13]Šiluma!$J$33</f>
        <v>0</v>
      </c>
      <c r="J320" s="164">
        <f>[13]Šiluma!$K$33</f>
        <v>0</v>
      </c>
      <c r="K320" s="212">
        <f>[13]Šiluma!$L$33</f>
        <v>0</v>
      </c>
      <c r="L320" s="148"/>
      <c r="O320" s="47"/>
      <c r="Q320" s="47"/>
      <c r="S320" s="47"/>
      <c r="T320" s="47"/>
    </row>
    <row r="321" spans="1:20" ht="15.75" hidden="1" outlineLevel="1" x14ac:dyDescent="0.25">
      <c r="A321" s="4"/>
      <c r="B321" s="210"/>
      <c r="C321" s="211"/>
      <c r="D321" s="165">
        <f>[14]Šiluma!$E$33</f>
        <v>0</v>
      </c>
      <c r="E321" s="162">
        <f>[14]Šiluma!$F$33</f>
        <v>0</v>
      </c>
      <c r="F321" s="162">
        <f>[14]Šiluma!$G$33</f>
        <v>0</v>
      </c>
      <c r="G321" s="164">
        <f>[14]Šiluma!$H$33</f>
        <v>0</v>
      </c>
      <c r="H321" s="165">
        <f>[14]Šiluma!$I$33</f>
        <v>0</v>
      </c>
      <c r="I321" s="162">
        <f>[14]Šiluma!$J$33</f>
        <v>0</v>
      </c>
      <c r="J321" s="164">
        <f>[14]Šiluma!$K$33</f>
        <v>0</v>
      </c>
      <c r="K321" s="212">
        <f>[14]Šiluma!$L$33</f>
        <v>0</v>
      </c>
      <c r="L321" s="148"/>
      <c r="O321" s="47"/>
      <c r="Q321" s="47"/>
      <c r="S321" s="47"/>
      <c r="T321" s="47"/>
    </row>
    <row r="322" spans="1:20" ht="15.75" hidden="1" outlineLevel="1" x14ac:dyDescent="0.25">
      <c r="A322" s="4"/>
      <c r="B322" s="210"/>
      <c r="C322" s="211"/>
      <c r="D322" s="165">
        <f>[15]Šiluma!$E$33</f>
        <v>0</v>
      </c>
      <c r="E322" s="162">
        <f>[15]Šiluma!$F$33</f>
        <v>0</v>
      </c>
      <c r="F322" s="162">
        <f>[15]Šiluma!$G$33</f>
        <v>0</v>
      </c>
      <c r="G322" s="164">
        <f>[15]Šiluma!$H$33</f>
        <v>0</v>
      </c>
      <c r="H322" s="165">
        <f>[15]Šiluma!$I$33</f>
        <v>0</v>
      </c>
      <c r="I322" s="162">
        <f>[15]Šiluma!$J$33</f>
        <v>0</v>
      </c>
      <c r="J322" s="164">
        <f>[15]Šiluma!$K$33</f>
        <v>0</v>
      </c>
      <c r="K322" s="212">
        <f>[15]Šiluma!$L$33</f>
        <v>0</v>
      </c>
      <c r="L322" s="148"/>
      <c r="O322" s="47"/>
      <c r="Q322" s="47"/>
      <c r="S322" s="47"/>
      <c r="T322" s="47"/>
    </row>
    <row r="323" spans="1:20" ht="15.75" hidden="1" outlineLevel="1" x14ac:dyDescent="0.25">
      <c r="A323" s="4"/>
      <c r="B323" s="210"/>
      <c r="C323" s="211"/>
      <c r="D323" s="165">
        <f>[16]Šiluma!$E$33</f>
        <v>0</v>
      </c>
      <c r="E323" s="162">
        <f>[16]Šiluma!$F$33</f>
        <v>0</v>
      </c>
      <c r="F323" s="162">
        <f>[16]Šiluma!$G$33</f>
        <v>0</v>
      </c>
      <c r="G323" s="164">
        <f>[16]Šiluma!$H$33</f>
        <v>0</v>
      </c>
      <c r="H323" s="165">
        <f>[16]Šiluma!$I$33</f>
        <v>0</v>
      </c>
      <c r="I323" s="162">
        <f>[16]Šiluma!$J$33</f>
        <v>0</v>
      </c>
      <c r="J323" s="164">
        <f>[16]Šiluma!$K$33</f>
        <v>0</v>
      </c>
      <c r="K323" s="212">
        <f>[16]Šiluma!$L$33</f>
        <v>0</v>
      </c>
      <c r="L323" s="148"/>
      <c r="O323" s="47"/>
      <c r="Q323" s="47"/>
      <c r="S323" s="47"/>
      <c r="T323" s="47"/>
    </row>
    <row r="324" spans="1:20" ht="15.75" hidden="1" outlineLevel="1" x14ac:dyDescent="0.25">
      <c r="A324" s="4"/>
      <c r="B324" s="210"/>
      <c r="C324" s="211"/>
      <c r="D324" s="165">
        <f>[17]Šiluma!$E$33</f>
        <v>0</v>
      </c>
      <c r="E324" s="162">
        <f>[17]Šiluma!$F$33</f>
        <v>0</v>
      </c>
      <c r="F324" s="162">
        <f>[17]Šiluma!$G$33</f>
        <v>0</v>
      </c>
      <c r="G324" s="164">
        <f>[17]Šiluma!$H$33</f>
        <v>0</v>
      </c>
      <c r="H324" s="165">
        <f>[17]Šiluma!$I$33</f>
        <v>0</v>
      </c>
      <c r="I324" s="162">
        <f>[17]Šiluma!$J$33</f>
        <v>0</v>
      </c>
      <c r="J324" s="164">
        <f>[17]Šiluma!$K$33</f>
        <v>0</v>
      </c>
      <c r="K324" s="212">
        <f>[17]Šiluma!$L$33</f>
        <v>0</v>
      </c>
      <c r="L324" s="148"/>
      <c r="O324" s="47"/>
      <c r="Q324" s="47"/>
      <c r="S324" s="47"/>
      <c r="T324" s="47"/>
    </row>
    <row r="325" spans="1:20" ht="15.75" hidden="1" outlineLevel="1" x14ac:dyDescent="0.25">
      <c r="A325" s="4"/>
      <c r="B325" s="210"/>
      <c r="C325" s="211"/>
      <c r="D325" s="165">
        <f>[18]Šiluma!$E$33</f>
        <v>0</v>
      </c>
      <c r="E325" s="162">
        <f>[18]Šiluma!$F$33</f>
        <v>0</v>
      </c>
      <c r="F325" s="162">
        <f>[18]Šiluma!$G$33</f>
        <v>0</v>
      </c>
      <c r="G325" s="164">
        <f>[18]Šiluma!$H$33</f>
        <v>0</v>
      </c>
      <c r="H325" s="165">
        <f>[18]Šiluma!$I$33</f>
        <v>0</v>
      </c>
      <c r="I325" s="162">
        <f>[18]Šiluma!$J$33</f>
        <v>0</v>
      </c>
      <c r="J325" s="164">
        <f>[18]Šiluma!$K$33</f>
        <v>0</v>
      </c>
      <c r="K325" s="212">
        <f>[18]Šiluma!$L$33</f>
        <v>0</v>
      </c>
      <c r="L325" s="148"/>
      <c r="O325" s="47"/>
      <c r="Q325" s="47"/>
      <c r="S325" s="47"/>
      <c r="T325" s="47"/>
    </row>
    <row r="326" spans="1:20" ht="15.75" hidden="1" outlineLevel="1" x14ac:dyDescent="0.25">
      <c r="A326" s="4"/>
      <c r="B326" s="210"/>
      <c r="C326" s="211"/>
      <c r="D326" s="165">
        <f>[19]Šiluma!$E$33</f>
        <v>0</v>
      </c>
      <c r="E326" s="162">
        <f>[19]Šiluma!$F$33</f>
        <v>0</v>
      </c>
      <c r="F326" s="162">
        <f>[19]Šiluma!$G$33</f>
        <v>0</v>
      </c>
      <c r="G326" s="164">
        <f>[19]Šiluma!$H$33</f>
        <v>0</v>
      </c>
      <c r="H326" s="165">
        <f>[19]Šiluma!$I$33</f>
        <v>0</v>
      </c>
      <c r="I326" s="162">
        <f>[19]Šiluma!$J$33</f>
        <v>0</v>
      </c>
      <c r="J326" s="164">
        <f>[19]Šiluma!$K$33</f>
        <v>0</v>
      </c>
      <c r="K326" s="212">
        <f>[19]Šiluma!$L$33</f>
        <v>0</v>
      </c>
      <c r="L326" s="148"/>
      <c r="O326" s="47"/>
      <c r="Q326" s="47"/>
      <c r="S326" s="47"/>
      <c r="T326" s="47"/>
    </row>
    <row r="327" spans="1:20" ht="15.75" hidden="1" outlineLevel="1" x14ac:dyDescent="0.25">
      <c r="A327" s="4"/>
      <c r="B327" s="210"/>
      <c r="C327" s="211"/>
      <c r="D327" s="165">
        <f>[20]Šiluma!$E$33</f>
        <v>0</v>
      </c>
      <c r="E327" s="162">
        <f>[20]Šiluma!$F$33</f>
        <v>0</v>
      </c>
      <c r="F327" s="162">
        <f>[20]Šiluma!$G$33</f>
        <v>0</v>
      </c>
      <c r="G327" s="164">
        <f>[20]Šiluma!$H$33</f>
        <v>0</v>
      </c>
      <c r="H327" s="165">
        <f>[20]Šiluma!$I$33</f>
        <v>0</v>
      </c>
      <c r="I327" s="162">
        <f>[20]Šiluma!$J$33</f>
        <v>0</v>
      </c>
      <c r="J327" s="164">
        <f>[20]Šiluma!$K$33</f>
        <v>0</v>
      </c>
      <c r="K327" s="212">
        <f>[20]Šiluma!$L$33</f>
        <v>0</v>
      </c>
      <c r="L327" s="148"/>
      <c r="O327" s="47"/>
      <c r="Q327" s="47"/>
      <c r="S327" s="47"/>
      <c r="T327" s="47"/>
    </row>
    <row r="328" spans="1:20" ht="15.75" hidden="1" outlineLevel="1" x14ac:dyDescent="0.25">
      <c r="A328" s="4"/>
      <c r="B328" s="210"/>
      <c r="C328" s="211"/>
      <c r="D328" s="165">
        <f>[21]Šiluma!$E$33</f>
        <v>0</v>
      </c>
      <c r="E328" s="162">
        <f>[21]Šiluma!$F$33</f>
        <v>0</v>
      </c>
      <c r="F328" s="162">
        <f>[21]Šiluma!$G$33</f>
        <v>0</v>
      </c>
      <c r="G328" s="164">
        <f>[21]Šiluma!$H$33</f>
        <v>0</v>
      </c>
      <c r="H328" s="165">
        <f>[21]Šiluma!$I$33</f>
        <v>0</v>
      </c>
      <c r="I328" s="162">
        <f>[21]Šiluma!$J$33</f>
        <v>0</v>
      </c>
      <c r="J328" s="164">
        <f>[21]Šiluma!$K$33</f>
        <v>0</v>
      </c>
      <c r="K328" s="212">
        <f>[21]Šiluma!$L$33</f>
        <v>0</v>
      </c>
      <c r="L328" s="148"/>
      <c r="O328" s="47"/>
      <c r="Q328" s="47"/>
      <c r="S328" s="47"/>
      <c r="T328" s="47"/>
    </row>
    <row r="329" spans="1:20" ht="15.75" hidden="1" outlineLevel="1" x14ac:dyDescent="0.25">
      <c r="A329" s="4"/>
      <c r="B329" s="210"/>
      <c r="C329" s="211"/>
      <c r="D329" s="165">
        <f>[22]Šiluma!$E$33</f>
        <v>0</v>
      </c>
      <c r="E329" s="162">
        <f>[22]Šiluma!$F$33</f>
        <v>0</v>
      </c>
      <c r="F329" s="162">
        <f>[22]Šiluma!$G$33</f>
        <v>0</v>
      </c>
      <c r="G329" s="164">
        <f>[22]Šiluma!$H$33</f>
        <v>0</v>
      </c>
      <c r="H329" s="165">
        <f>[22]Šiluma!$I$33</f>
        <v>0</v>
      </c>
      <c r="I329" s="162">
        <f>[22]Šiluma!$J$33</f>
        <v>0</v>
      </c>
      <c r="J329" s="164">
        <f>[22]Šiluma!$K$33</f>
        <v>0</v>
      </c>
      <c r="K329" s="212">
        <f>[22]Šiluma!$L$33</f>
        <v>0</v>
      </c>
      <c r="L329" s="148"/>
      <c r="O329" s="47"/>
      <c r="Q329" s="47"/>
      <c r="S329" s="47"/>
      <c r="T329" s="47"/>
    </row>
    <row r="330" spans="1:20" ht="15.75" hidden="1" outlineLevel="1" x14ac:dyDescent="0.25">
      <c r="A330" s="4"/>
      <c r="B330" s="210"/>
      <c r="C330" s="211"/>
      <c r="D330" s="165">
        <f>[23]Šiluma!$E$33</f>
        <v>0</v>
      </c>
      <c r="E330" s="162">
        <f>[23]Šiluma!$F$33</f>
        <v>0</v>
      </c>
      <c r="F330" s="162">
        <f>[23]Šiluma!$G$33</f>
        <v>0</v>
      </c>
      <c r="G330" s="164">
        <f>[23]Šiluma!$H$33</f>
        <v>0</v>
      </c>
      <c r="H330" s="165">
        <f>[23]Šiluma!$I$33</f>
        <v>0</v>
      </c>
      <c r="I330" s="162">
        <f>[23]Šiluma!$J$33</f>
        <v>0</v>
      </c>
      <c r="J330" s="164">
        <f>[23]Šiluma!$K$33</f>
        <v>0</v>
      </c>
      <c r="K330" s="212">
        <f>[23]Šiluma!$L$33</f>
        <v>0</v>
      </c>
      <c r="L330" s="148"/>
      <c r="O330" s="47"/>
      <c r="Q330" s="47"/>
      <c r="S330" s="47"/>
      <c r="T330" s="47"/>
    </row>
    <row r="331" spans="1:20" ht="15.75" hidden="1" outlineLevel="1" x14ac:dyDescent="0.25">
      <c r="A331" s="4"/>
      <c r="B331" s="210"/>
      <c r="C331" s="211"/>
      <c r="D331" s="165">
        <f>[24]Šiluma!$E$33</f>
        <v>0</v>
      </c>
      <c r="E331" s="162">
        <f>[24]Šiluma!$F$33</f>
        <v>0</v>
      </c>
      <c r="F331" s="162">
        <f>[24]Šiluma!$G$33</f>
        <v>0</v>
      </c>
      <c r="G331" s="164">
        <f>[24]Šiluma!$H$33</f>
        <v>0</v>
      </c>
      <c r="H331" s="165">
        <f>[24]Šiluma!$I$33</f>
        <v>0</v>
      </c>
      <c r="I331" s="162">
        <f>[24]Šiluma!$J$33</f>
        <v>0</v>
      </c>
      <c r="J331" s="164">
        <f>[24]Šiluma!$K$33</f>
        <v>0</v>
      </c>
      <c r="K331" s="212">
        <f>[24]Šiluma!$L$33</f>
        <v>0</v>
      </c>
      <c r="L331" s="148"/>
      <c r="O331" s="47"/>
      <c r="Q331" s="47"/>
      <c r="S331" s="47"/>
      <c r="T331" s="47"/>
    </row>
    <row r="332" spans="1:20" ht="15.75" collapsed="1" x14ac:dyDescent="0.25">
      <c r="A332" s="4" t="s">
        <v>86</v>
      </c>
      <c r="B332" s="210" t="s">
        <v>87</v>
      </c>
      <c r="C332" s="211" t="s">
        <v>61</v>
      </c>
      <c r="D332" s="165">
        <f t="shared" ref="D332:K332" si="14">SUM(D320:D331)</f>
        <v>0</v>
      </c>
      <c r="E332" s="162">
        <f t="shared" si="14"/>
        <v>0</v>
      </c>
      <c r="F332" s="162">
        <f t="shared" si="14"/>
        <v>0</v>
      </c>
      <c r="G332" s="164">
        <f t="shared" si="14"/>
        <v>0</v>
      </c>
      <c r="H332" s="165">
        <f t="shared" si="14"/>
        <v>0</v>
      </c>
      <c r="I332" s="162">
        <f t="shared" si="14"/>
        <v>0</v>
      </c>
      <c r="J332" s="164">
        <f t="shared" si="14"/>
        <v>0</v>
      </c>
      <c r="K332" s="212">
        <f t="shared" si="14"/>
        <v>0</v>
      </c>
      <c r="L332" s="148"/>
      <c r="O332" s="47"/>
      <c r="Q332" s="47"/>
      <c r="S332" s="47"/>
      <c r="T332" s="47"/>
    </row>
    <row r="333" spans="1:20" ht="15.75" hidden="1" outlineLevel="1" x14ac:dyDescent="0.25">
      <c r="A333" s="4"/>
      <c r="B333" s="210"/>
      <c r="C333" s="211"/>
      <c r="D333" s="165">
        <f>[13]Šiluma!$E$34</f>
        <v>0</v>
      </c>
      <c r="E333" s="162">
        <f>[13]Šiluma!$F$34</f>
        <v>0</v>
      </c>
      <c r="F333" s="162">
        <f>[13]Šiluma!$G$34</f>
        <v>0</v>
      </c>
      <c r="G333" s="164">
        <f>[13]Šiluma!$H$34</f>
        <v>0</v>
      </c>
      <c r="H333" s="165">
        <f>[13]Šiluma!$I$34</f>
        <v>0</v>
      </c>
      <c r="I333" s="162">
        <f>[13]Šiluma!$J$34</f>
        <v>0</v>
      </c>
      <c r="J333" s="164">
        <f>[13]Šiluma!$K$34</f>
        <v>0</v>
      </c>
      <c r="K333" s="212">
        <f>[13]Šiluma!$L$34</f>
        <v>0</v>
      </c>
      <c r="L333" s="148"/>
      <c r="O333" s="47"/>
      <c r="Q333" s="47"/>
      <c r="S333" s="47"/>
      <c r="T333" s="47"/>
    </row>
    <row r="334" spans="1:20" ht="15.75" hidden="1" outlineLevel="1" x14ac:dyDescent="0.25">
      <c r="A334" s="4"/>
      <c r="B334" s="210"/>
      <c r="C334" s="211"/>
      <c r="D334" s="165">
        <f>[14]Šiluma!$E$34</f>
        <v>0</v>
      </c>
      <c r="E334" s="162">
        <f>[14]Šiluma!$F$34</f>
        <v>0</v>
      </c>
      <c r="F334" s="162">
        <f>[14]Šiluma!$G$34</f>
        <v>0</v>
      </c>
      <c r="G334" s="164">
        <f>[14]Šiluma!$H$34</f>
        <v>0</v>
      </c>
      <c r="H334" s="165">
        <f>[14]Šiluma!$I$34</f>
        <v>0</v>
      </c>
      <c r="I334" s="162">
        <f>[14]Šiluma!$J$34</f>
        <v>0</v>
      </c>
      <c r="J334" s="164">
        <f>[14]Šiluma!$K$34</f>
        <v>0</v>
      </c>
      <c r="K334" s="212">
        <f>[14]Šiluma!$L$34</f>
        <v>0</v>
      </c>
      <c r="L334" s="148"/>
      <c r="O334" s="47"/>
      <c r="Q334" s="47"/>
      <c r="S334" s="47"/>
      <c r="T334" s="47"/>
    </row>
    <row r="335" spans="1:20" ht="15.75" hidden="1" outlineLevel="1" x14ac:dyDescent="0.25">
      <c r="A335" s="4"/>
      <c r="B335" s="210"/>
      <c r="C335" s="211"/>
      <c r="D335" s="165">
        <f>[15]Šiluma!$E$34</f>
        <v>0</v>
      </c>
      <c r="E335" s="162">
        <f>[15]Šiluma!$F$34</f>
        <v>0</v>
      </c>
      <c r="F335" s="162">
        <f>[15]Šiluma!$G$34</f>
        <v>0</v>
      </c>
      <c r="G335" s="164">
        <f>[15]Šiluma!$H$34</f>
        <v>0</v>
      </c>
      <c r="H335" s="165">
        <f>[15]Šiluma!$I$34</f>
        <v>0</v>
      </c>
      <c r="I335" s="162">
        <f>[15]Šiluma!$J$34</f>
        <v>0</v>
      </c>
      <c r="J335" s="164">
        <f>[15]Šiluma!$K$34</f>
        <v>0</v>
      </c>
      <c r="K335" s="212">
        <f>[15]Šiluma!$L$34</f>
        <v>0</v>
      </c>
      <c r="L335" s="148"/>
      <c r="O335" s="47"/>
      <c r="Q335" s="47"/>
      <c r="S335" s="47"/>
      <c r="T335" s="47"/>
    </row>
    <row r="336" spans="1:20" ht="15.75" hidden="1" outlineLevel="1" x14ac:dyDescent="0.25">
      <c r="A336" s="4"/>
      <c r="B336" s="210"/>
      <c r="C336" s="211"/>
      <c r="D336" s="165">
        <f>[16]Šiluma!$E$34</f>
        <v>0</v>
      </c>
      <c r="E336" s="162">
        <f>[16]Šiluma!$F$34</f>
        <v>0</v>
      </c>
      <c r="F336" s="162">
        <f>[16]Šiluma!$G$34</f>
        <v>0</v>
      </c>
      <c r="G336" s="164">
        <f>[16]Šiluma!$H$34</f>
        <v>0</v>
      </c>
      <c r="H336" s="165">
        <f>[16]Šiluma!$I$34</f>
        <v>0</v>
      </c>
      <c r="I336" s="162">
        <f>[16]Šiluma!$J$34</f>
        <v>0</v>
      </c>
      <c r="J336" s="164">
        <f>[16]Šiluma!$K$34</f>
        <v>0</v>
      </c>
      <c r="K336" s="212">
        <f>[16]Šiluma!$L$34</f>
        <v>0</v>
      </c>
      <c r="L336" s="148"/>
      <c r="O336" s="47"/>
      <c r="Q336" s="47"/>
      <c r="S336" s="47"/>
      <c r="T336" s="47"/>
    </row>
    <row r="337" spans="1:20" ht="15.75" hidden="1" outlineLevel="1" x14ac:dyDescent="0.25">
      <c r="A337" s="4"/>
      <c r="B337" s="210"/>
      <c r="C337" s="211"/>
      <c r="D337" s="165">
        <f>[17]Šiluma!$E$34</f>
        <v>0</v>
      </c>
      <c r="E337" s="162">
        <f>[17]Šiluma!$F$34</f>
        <v>0</v>
      </c>
      <c r="F337" s="162">
        <f>[17]Šiluma!$G$34</f>
        <v>0</v>
      </c>
      <c r="G337" s="164">
        <f>[17]Šiluma!$H$34</f>
        <v>0</v>
      </c>
      <c r="H337" s="165">
        <f>[17]Šiluma!$I$34</f>
        <v>0</v>
      </c>
      <c r="I337" s="162">
        <f>[17]Šiluma!$J$34</f>
        <v>0</v>
      </c>
      <c r="J337" s="164">
        <f>[17]Šiluma!$K$34</f>
        <v>0</v>
      </c>
      <c r="K337" s="212">
        <f>[17]Šiluma!$L$34</f>
        <v>0</v>
      </c>
      <c r="L337" s="148"/>
      <c r="O337" s="47"/>
      <c r="Q337" s="47"/>
      <c r="S337" s="47"/>
      <c r="T337" s="47"/>
    </row>
    <row r="338" spans="1:20" ht="15.75" hidden="1" outlineLevel="1" x14ac:dyDescent="0.25">
      <c r="A338" s="4"/>
      <c r="B338" s="210"/>
      <c r="C338" s="211"/>
      <c r="D338" s="165">
        <f>[18]Šiluma!$E$34</f>
        <v>0</v>
      </c>
      <c r="E338" s="162">
        <f>[18]Šiluma!$F$34</f>
        <v>0</v>
      </c>
      <c r="F338" s="162">
        <f>[18]Šiluma!$G$34</f>
        <v>0</v>
      </c>
      <c r="G338" s="164">
        <f>[18]Šiluma!$H$34</f>
        <v>0</v>
      </c>
      <c r="H338" s="165">
        <f>[18]Šiluma!$I$34</f>
        <v>0</v>
      </c>
      <c r="I338" s="162">
        <f>[18]Šiluma!$J$34</f>
        <v>0</v>
      </c>
      <c r="J338" s="164">
        <f>[18]Šiluma!$K$34</f>
        <v>0</v>
      </c>
      <c r="K338" s="212">
        <f>[18]Šiluma!$L$34</f>
        <v>0</v>
      </c>
      <c r="L338" s="148"/>
      <c r="O338" s="47"/>
      <c r="Q338" s="47"/>
      <c r="S338" s="47"/>
      <c r="T338" s="47"/>
    </row>
    <row r="339" spans="1:20" ht="15.75" hidden="1" outlineLevel="1" x14ac:dyDescent="0.25">
      <c r="A339" s="4"/>
      <c r="B339" s="210"/>
      <c r="C339" s="211"/>
      <c r="D339" s="165">
        <f>[19]Šiluma!$E$34</f>
        <v>0</v>
      </c>
      <c r="E339" s="162">
        <f>[19]Šiluma!$F$34</f>
        <v>0</v>
      </c>
      <c r="F339" s="162">
        <f>[19]Šiluma!$G$34</f>
        <v>0</v>
      </c>
      <c r="G339" s="164">
        <f>[19]Šiluma!$H$34</f>
        <v>0</v>
      </c>
      <c r="H339" s="165">
        <f>[19]Šiluma!$I$34</f>
        <v>0</v>
      </c>
      <c r="I339" s="162">
        <f>[19]Šiluma!$J$34</f>
        <v>0</v>
      </c>
      <c r="J339" s="164">
        <f>[19]Šiluma!$K$34</f>
        <v>0</v>
      </c>
      <c r="K339" s="212">
        <f>[19]Šiluma!$L$34</f>
        <v>0</v>
      </c>
      <c r="L339" s="148"/>
      <c r="O339" s="47"/>
      <c r="Q339" s="47"/>
      <c r="S339" s="47"/>
      <c r="T339" s="47"/>
    </row>
    <row r="340" spans="1:20" ht="15.75" hidden="1" outlineLevel="1" x14ac:dyDescent="0.25">
      <c r="A340" s="4"/>
      <c r="B340" s="210"/>
      <c r="C340" s="211"/>
      <c r="D340" s="165">
        <f>[20]Šiluma!$E$34</f>
        <v>0</v>
      </c>
      <c r="E340" s="162">
        <f>[20]Šiluma!$F$34</f>
        <v>0</v>
      </c>
      <c r="F340" s="162">
        <f>[20]Šiluma!$G$34</f>
        <v>0</v>
      </c>
      <c r="G340" s="164">
        <f>[20]Šiluma!$H$34</f>
        <v>0</v>
      </c>
      <c r="H340" s="165">
        <f>[20]Šiluma!$I$34</f>
        <v>0</v>
      </c>
      <c r="I340" s="162">
        <f>[20]Šiluma!$J$34</f>
        <v>0</v>
      </c>
      <c r="J340" s="164">
        <f>[20]Šiluma!$K$34</f>
        <v>0</v>
      </c>
      <c r="K340" s="212">
        <f>[20]Šiluma!$L$34</f>
        <v>0</v>
      </c>
      <c r="L340" s="148"/>
      <c r="O340" s="47"/>
      <c r="Q340" s="47"/>
      <c r="S340" s="47"/>
      <c r="T340" s="47"/>
    </row>
    <row r="341" spans="1:20" ht="15.75" hidden="1" outlineLevel="1" x14ac:dyDescent="0.25">
      <c r="A341" s="4"/>
      <c r="B341" s="210"/>
      <c r="C341" s="211"/>
      <c r="D341" s="165">
        <f>[21]Šiluma!$E$34</f>
        <v>0</v>
      </c>
      <c r="E341" s="162">
        <f>[21]Šiluma!$F$34</f>
        <v>0</v>
      </c>
      <c r="F341" s="162">
        <f>[21]Šiluma!$G$34</f>
        <v>0</v>
      </c>
      <c r="G341" s="164">
        <f>[21]Šiluma!$H$34</f>
        <v>0</v>
      </c>
      <c r="H341" s="165">
        <f>[21]Šiluma!$I$34</f>
        <v>0</v>
      </c>
      <c r="I341" s="162">
        <f>[21]Šiluma!$J$34</f>
        <v>0</v>
      </c>
      <c r="J341" s="164">
        <f>[21]Šiluma!$K$34</f>
        <v>0</v>
      </c>
      <c r="K341" s="212">
        <f>[21]Šiluma!$L$34</f>
        <v>0</v>
      </c>
      <c r="L341" s="148"/>
      <c r="O341" s="47"/>
      <c r="Q341" s="47"/>
      <c r="S341" s="47"/>
      <c r="T341" s="47"/>
    </row>
    <row r="342" spans="1:20" ht="15.75" hidden="1" outlineLevel="1" x14ac:dyDescent="0.25">
      <c r="A342" s="4"/>
      <c r="B342" s="210"/>
      <c r="C342" s="211"/>
      <c r="D342" s="165">
        <f>[22]Šiluma!$E$34</f>
        <v>0</v>
      </c>
      <c r="E342" s="162">
        <f>[22]Šiluma!$F$34</f>
        <v>0</v>
      </c>
      <c r="F342" s="162">
        <f>[22]Šiluma!$G$34</f>
        <v>0</v>
      </c>
      <c r="G342" s="164">
        <f>[22]Šiluma!$H$34</f>
        <v>0</v>
      </c>
      <c r="H342" s="165">
        <f>[22]Šiluma!$I$34</f>
        <v>0</v>
      </c>
      <c r="I342" s="162">
        <f>[22]Šiluma!$J$34</f>
        <v>0</v>
      </c>
      <c r="J342" s="164">
        <f>[22]Šiluma!$K$34</f>
        <v>0</v>
      </c>
      <c r="K342" s="212">
        <f>[22]Šiluma!$L$34</f>
        <v>0</v>
      </c>
      <c r="L342" s="148"/>
      <c r="O342" s="47"/>
      <c r="Q342" s="47"/>
      <c r="S342" s="47"/>
      <c r="T342" s="47"/>
    </row>
    <row r="343" spans="1:20" ht="15.75" hidden="1" outlineLevel="1" x14ac:dyDescent="0.25">
      <c r="A343" s="4"/>
      <c r="B343" s="210"/>
      <c r="C343" s="211"/>
      <c r="D343" s="165">
        <f>[23]Šiluma!$E$34</f>
        <v>0</v>
      </c>
      <c r="E343" s="162">
        <f>[23]Šiluma!$F$34</f>
        <v>0</v>
      </c>
      <c r="F343" s="162">
        <f>[23]Šiluma!$G$34</f>
        <v>0</v>
      </c>
      <c r="G343" s="164">
        <f>[23]Šiluma!$H$34</f>
        <v>0</v>
      </c>
      <c r="H343" s="165">
        <f>[23]Šiluma!$I$34</f>
        <v>0</v>
      </c>
      <c r="I343" s="162">
        <f>[23]Šiluma!$J$34</f>
        <v>0</v>
      </c>
      <c r="J343" s="164">
        <f>[23]Šiluma!$K$34</f>
        <v>0</v>
      </c>
      <c r="K343" s="212">
        <f>[23]Šiluma!$L$34</f>
        <v>0</v>
      </c>
      <c r="L343" s="148"/>
      <c r="O343" s="47"/>
      <c r="Q343" s="47"/>
      <c r="S343" s="47"/>
      <c r="T343" s="47"/>
    </row>
    <row r="344" spans="1:20" ht="15.75" hidden="1" outlineLevel="1" x14ac:dyDescent="0.25">
      <c r="A344" s="4"/>
      <c r="B344" s="210"/>
      <c r="C344" s="211"/>
      <c r="D344" s="165">
        <f>[24]Šiluma!$E$34</f>
        <v>0</v>
      </c>
      <c r="E344" s="162">
        <f>[24]Šiluma!$F$34</f>
        <v>0</v>
      </c>
      <c r="F344" s="162">
        <f>[24]Šiluma!$G$34</f>
        <v>0</v>
      </c>
      <c r="G344" s="164">
        <f>[24]Šiluma!$H$34</f>
        <v>0</v>
      </c>
      <c r="H344" s="165">
        <f>[24]Šiluma!$I$34</f>
        <v>0</v>
      </c>
      <c r="I344" s="162">
        <f>[24]Šiluma!$J$34</f>
        <v>0</v>
      </c>
      <c r="J344" s="164">
        <f>[24]Šiluma!$K$34</f>
        <v>0</v>
      </c>
      <c r="K344" s="212">
        <f>[24]Šiluma!$L$34</f>
        <v>0</v>
      </c>
      <c r="L344" s="148"/>
      <c r="O344" s="47"/>
      <c r="Q344" s="47"/>
      <c r="S344" s="47"/>
      <c r="T344" s="47"/>
    </row>
    <row r="345" spans="1:20" ht="15.75" collapsed="1" x14ac:dyDescent="0.25">
      <c r="A345" s="4" t="s">
        <v>88</v>
      </c>
      <c r="B345" s="210" t="s">
        <v>89</v>
      </c>
      <c r="C345" s="211" t="s">
        <v>61</v>
      </c>
      <c r="D345" s="165">
        <f t="shared" ref="D345:K345" si="15">SUM(D333:D344)</f>
        <v>0</v>
      </c>
      <c r="E345" s="162">
        <f t="shared" si="15"/>
        <v>0</v>
      </c>
      <c r="F345" s="162">
        <f t="shared" si="15"/>
        <v>0</v>
      </c>
      <c r="G345" s="164">
        <f t="shared" si="15"/>
        <v>0</v>
      </c>
      <c r="H345" s="165">
        <f t="shared" si="15"/>
        <v>0</v>
      </c>
      <c r="I345" s="162">
        <f t="shared" si="15"/>
        <v>0</v>
      </c>
      <c r="J345" s="164">
        <f t="shared" si="15"/>
        <v>0</v>
      </c>
      <c r="K345" s="212">
        <f t="shared" si="15"/>
        <v>0</v>
      </c>
      <c r="L345" s="148"/>
      <c r="O345" s="47"/>
      <c r="Q345" s="47"/>
      <c r="S345" s="47"/>
      <c r="T345" s="47"/>
    </row>
    <row r="346" spans="1:20" ht="15.75" hidden="1" outlineLevel="1" x14ac:dyDescent="0.25">
      <c r="A346" s="20"/>
      <c r="B346" s="226"/>
      <c r="C346" s="227"/>
      <c r="D346" s="228">
        <f>[13]Šiluma!$E$35</f>
        <v>0</v>
      </c>
      <c r="E346" s="175">
        <f>[13]Šiluma!$F$35</f>
        <v>0</v>
      </c>
      <c r="F346" s="175">
        <f>[13]Šiluma!$G$35</f>
        <v>0</v>
      </c>
      <c r="G346" s="177">
        <f>[13]Šiluma!$H$35</f>
        <v>0</v>
      </c>
      <c r="H346" s="228">
        <f>[13]Šiluma!$I$35</f>
        <v>0</v>
      </c>
      <c r="I346" s="175">
        <f>[13]Šiluma!$J$35</f>
        <v>0</v>
      </c>
      <c r="J346" s="177">
        <f>[13]Šiluma!$K$35</f>
        <v>0</v>
      </c>
      <c r="K346" s="229">
        <f>[13]Šiluma!$L$35</f>
        <v>0</v>
      </c>
      <c r="L346" s="148"/>
      <c r="O346" s="47"/>
      <c r="Q346" s="47"/>
      <c r="S346" s="47"/>
      <c r="T346" s="47"/>
    </row>
    <row r="347" spans="1:20" ht="15.75" hidden="1" outlineLevel="1" x14ac:dyDescent="0.25">
      <c r="A347" s="20"/>
      <c r="B347" s="226"/>
      <c r="C347" s="227"/>
      <c r="D347" s="228">
        <f>[14]Šiluma!$E$35</f>
        <v>0</v>
      </c>
      <c r="E347" s="175">
        <f>[14]Šiluma!$F$35</f>
        <v>0</v>
      </c>
      <c r="F347" s="175">
        <f>[14]Šiluma!$G$35</f>
        <v>0</v>
      </c>
      <c r="G347" s="177">
        <f>[14]Šiluma!$H$35</f>
        <v>0</v>
      </c>
      <c r="H347" s="228">
        <f>[14]Šiluma!$I$35</f>
        <v>0</v>
      </c>
      <c r="I347" s="175">
        <f>[14]Šiluma!$J$35</f>
        <v>0</v>
      </c>
      <c r="J347" s="177">
        <f>[14]Šiluma!$K$35</f>
        <v>0</v>
      </c>
      <c r="K347" s="229">
        <f>[14]Šiluma!$L$35</f>
        <v>0</v>
      </c>
      <c r="L347" s="148"/>
      <c r="O347" s="47"/>
      <c r="Q347" s="47"/>
      <c r="S347" s="47"/>
      <c r="T347" s="47"/>
    </row>
    <row r="348" spans="1:20" ht="15.75" hidden="1" outlineLevel="1" x14ac:dyDescent="0.25">
      <c r="A348" s="20"/>
      <c r="B348" s="226"/>
      <c r="C348" s="227"/>
      <c r="D348" s="228">
        <f>[15]Šiluma!$E$35</f>
        <v>0</v>
      </c>
      <c r="E348" s="175">
        <f>[15]Šiluma!$F$35</f>
        <v>0</v>
      </c>
      <c r="F348" s="175">
        <f>[15]Šiluma!$G$35</f>
        <v>0</v>
      </c>
      <c r="G348" s="177">
        <f>[15]Šiluma!$H$35</f>
        <v>0</v>
      </c>
      <c r="H348" s="228">
        <f>[15]Šiluma!$I$35</f>
        <v>0</v>
      </c>
      <c r="I348" s="175">
        <f>[15]Šiluma!$J$35</f>
        <v>0</v>
      </c>
      <c r="J348" s="177">
        <f>[15]Šiluma!$K$35</f>
        <v>0</v>
      </c>
      <c r="K348" s="229">
        <f>[15]Šiluma!$L$35</f>
        <v>0</v>
      </c>
      <c r="L348" s="148"/>
      <c r="O348" s="47"/>
      <c r="Q348" s="47"/>
      <c r="S348" s="47"/>
      <c r="T348" s="47"/>
    </row>
    <row r="349" spans="1:20" ht="15.75" hidden="1" outlineLevel="1" x14ac:dyDescent="0.25">
      <c r="A349" s="20"/>
      <c r="B349" s="226"/>
      <c r="C349" s="227"/>
      <c r="D349" s="228">
        <f>[16]Šiluma!$E$35</f>
        <v>0</v>
      </c>
      <c r="E349" s="175">
        <f>[16]Šiluma!$F$35</f>
        <v>0</v>
      </c>
      <c r="F349" s="175">
        <f>[16]Šiluma!$G$35</f>
        <v>0</v>
      </c>
      <c r="G349" s="177">
        <f>[16]Šiluma!$H$35</f>
        <v>0</v>
      </c>
      <c r="H349" s="228">
        <f>[16]Šiluma!$I$35</f>
        <v>0</v>
      </c>
      <c r="I349" s="175">
        <f>[16]Šiluma!$J$35</f>
        <v>0</v>
      </c>
      <c r="J349" s="177">
        <f>[16]Šiluma!$K$35</f>
        <v>0</v>
      </c>
      <c r="K349" s="229">
        <f>[16]Šiluma!$L$35</f>
        <v>0</v>
      </c>
      <c r="L349" s="148"/>
      <c r="O349" s="47"/>
      <c r="Q349" s="47"/>
      <c r="S349" s="47"/>
      <c r="T349" s="47"/>
    </row>
    <row r="350" spans="1:20" ht="15.75" hidden="1" outlineLevel="1" x14ac:dyDescent="0.25">
      <c r="A350" s="20"/>
      <c r="B350" s="226"/>
      <c r="C350" s="227"/>
      <c r="D350" s="228">
        <f>[17]Šiluma!$E$35</f>
        <v>0</v>
      </c>
      <c r="E350" s="175">
        <f>[17]Šiluma!$F$35</f>
        <v>0</v>
      </c>
      <c r="F350" s="175">
        <f>[17]Šiluma!$G$35</f>
        <v>0</v>
      </c>
      <c r="G350" s="177">
        <f>[17]Šiluma!$H$35</f>
        <v>0</v>
      </c>
      <c r="H350" s="228">
        <f>[17]Šiluma!$I$35</f>
        <v>0</v>
      </c>
      <c r="I350" s="175">
        <f>[17]Šiluma!$J$35</f>
        <v>0</v>
      </c>
      <c r="J350" s="177">
        <f>[17]Šiluma!$K$35</f>
        <v>0</v>
      </c>
      <c r="K350" s="229">
        <f>[17]Šiluma!$L$35</f>
        <v>0</v>
      </c>
      <c r="L350" s="148"/>
      <c r="O350" s="47"/>
      <c r="Q350" s="47"/>
      <c r="S350" s="47"/>
      <c r="T350" s="47"/>
    </row>
    <row r="351" spans="1:20" ht="15.75" hidden="1" outlineLevel="1" x14ac:dyDescent="0.25">
      <c r="A351" s="20"/>
      <c r="B351" s="226"/>
      <c r="C351" s="227"/>
      <c r="D351" s="228">
        <f>[18]Šiluma!$E$35</f>
        <v>0</v>
      </c>
      <c r="E351" s="175">
        <f>[18]Šiluma!$F$35</f>
        <v>0</v>
      </c>
      <c r="F351" s="175">
        <f>[18]Šiluma!$G$35</f>
        <v>0</v>
      </c>
      <c r="G351" s="177">
        <f>[18]Šiluma!$H$35</f>
        <v>0</v>
      </c>
      <c r="H351" s="228">
        <f>[18]Šiluma!$I$35</f>
        <v>0</v>
      </c>
      <c r="I351" s="175">
        <f>[18]Šiluma!$J$35</f>
        <v>0</v>
      </c>
      <c r="J351" s="177">
        <f>[18]Šiluma!$K$35</f>
        <v>0</v>
      </c>
      <c r="K351" s="229">
        <f>[18]Šiluma!$L$35</f>
        <v>0</v>
      </c>
      <c r="L351" s="148"/>
      <c r="O351" s="47"/>
      <c r="Q351" s="47"/>
      <c r="S351" s="47"/>
      <c r="T351" s="47"/>
    </row>
    <row r="352" spans="1:20" ht="15.75" hidden="1" outlineLevel="1" x14ac:dyDescent="0.25">
      <c r="A352" s="20"/>
      <c r="B352" s="226"/>
      <c r="C352" s="227"/>
      <c r="D352" s="228">
        <f>[19]Šiluma!$E$35</f>
        <v>0</v>
      </c>
      <c r="E352" s="175">
        <f>[19]Šiluma!$F$35</f>
        <v>0</v>
      </c>
      <c r="F352" s="175">
        <f>[19]Šiluma!$G$35</f>
        <v>0</v>
      </c>
      <c r="G352" s="177">
        <f>[19]Šiluma!$H$35</f>
        <v>0</v>
      </c>
      <c r="H352" s="228">
        <f>[19]Šiluma!$I$35</f>
        <v>0</v>
      </c>
      <c r="I352" s="175">
        <f>[19]Šiluma!$J$35</f>
        <v>0</v>
      </c>
      <c r="J352" s="177">
        <f>[19]Šiluma!$K$35</f>
        <v>0</v>
      </c>
      <c r="K352" s="229">
        <f>[19]Šiluma!$L$35</f>
        <v>0</v>
      </c>
      <c r="L352" s="148"/>
      <c r="O352" s="47"/>
      <c r="Q352" s="47"/>
      <c r="S352" s="47"/>
      <c r="T352" s="47"/>
    </row>
    <row r="353" spans="1:20" ht="15.75" hidden="1" outlineLevel="1" x14ac:dyDescent="0.25">
      <c r="A353" s="20"/>
      <c r="B353" s="226"/>
      <c r="C353" s="227"/>
      <c r="D353" s="228">
        <f>[20]Šiluma!$E$35</f>
        <v>0</v>
      </c>
      <c r="E353" s="175">
        <f>[20]Šiluma!$F$35</f>
        <v>0</v>
      </c>
      <c r="F353" s="175">
        <f>[20]Šiluma!$G$35</f>
        <v>0</v>
      </c>
      <c r="G353" s="177">
        <f>[20]Šiluma!$H$35</f>
        <v>0</v>
      </c>
      <c r="H353" s="228">
        <f>[20]Šiluma!$I$35</f>
        <v>0</v>
      </c>
      <c r="I353" s="175">
        <f>[20]Šiluma!$J$35</f>
        <v>0</v>
      </c>
      <c r="J353" s="177">
        <f>[20]Šiluma!$K$35</f>
        <v>0</v>
      </c>
      <c r="K353" s="229">
        <f>[20]Šiluma!$L$35</f>
        <v>0</v>
      </c>
      <c r="L353" s="148"/>
      <c r="O353" s="47"/>
      <c r="Q353" s="47"/>
      <c r="S353" s="47"/>
      <c r="T353" s="47"/>
    </row>
    <row r="354" spans="1:20" ht="15.75" hidden="1" outlineLevel="1" x14ac:dyDescent="0.25">
      <c r="A354" s="20"/>
      <c r="B354" s="226"/>
      <c r="C354" s="227"/>
      <c r="D354" s="228">
        <f>[21]Šiluma!$E$35</f>
        <v>0</v>
      </c>
      <c r="E354" s="175">
        <f>[21]Šiluma!$F$35</f>
        <v>0</v>
      </c>
      <c r="F354" s="175">
        <f>[21]Šiluma!$G$35</f>
        <v>0</v>
      </c>
      <c r="G354" s="177">
        <f>[21]Šiluma!$H$35</f>
        <v>0</v>
      </c>
      <c r="H354" s="228">
        <f>[21]Šiluma!$I$35</f>
        <v>0</v>
      </c>
      <c r="I354" s="175">
        <f>[21]Šiluma!$J$35</f>
        <v>0</v>
      </c>
      <c r="J354" s="177">
        <f>[21]Šiluma!$K$35</f>
        <v>0</v>
      </c>
      <c r="K354" s="229">
        <f>[21]Šiluma!$L$35</f>
        <v>0</v>
      </c>
      <c r="L354" s="148"/>
      <c r="O354" s="47"/>
      <c r="Q354" s="47"/>
      <c r="S354" s="47"/>
      <c r="T354" s="47"/>
    </row>
    <row r="355" spans="1:20" ht="15.75" hidden="1" outlineLevel="1" x14ac:dyDescent="0.25">
      <c r="A355" s="20"/>
      <c r="B355" s="226"/>
      <c r="C355" s="227"/>
      <c r="D355" s="228">
        <f>[22]Šiluma!$E$35</f>
        <v>0</v>
      </c>
      <c r="E355" s="175">
        <f>[22]Šiluma!$F$35</f>
        <v>0</v>
      </c>
      <c r="F355" s="175">
        <f>[22]Šiluma!$G$35</f>
        <v>0</v>
      </c>
      <c r="G355" s="177">
        <f>[22]Šiluma!$H$35</f>
        <v>0</v>
      </c>
      <c r="H355" s="228">
        <f>[22]Šiluma!$I$35</f>
        <v>0</v>
      </c>
      <c r="I355" s="175">
        <f>[22]Šiluma!$J$35</f>
        <v>0</v>
      </c>
      <c r="J355" s="177">
        <f>[22]Šiluma!$K$35</f>
        <v>0</v>
      </c>
      <c r="K355" s="229">
        <f>[22]Šiluma!$L$35</f>
        <v>0</v>
      </c>
      <c r="L355" s="148"/>
      <c r="O355" s="47"/>
      <c r="Q355" s="47"/>
      <c r="S355" s="47"/>
      <c r="T355" s="47"/>
    </row>
    <row r="356" spans="1:20" ht="15.75" hidden="1" outlineLevel="1" x14ac:dyDescent="0.25">
      <c r="A356" s="20"/>
      <c r="B356" s="226"/>
      <c r="C356" s="227"/>
      <c r="D356" s="228">
        <f>[23]Šiluma!$E$35</f>
        <v>0</v>
      </c>
      <c r="E356" s="175">
        <f>[23]Šiluma!$F$35</f>
        <v>0</v>
      </c>
      <c r="F356" s="175">
        <f>[23]Šiluma!$G$35</f>
        <v>0</v>
      </c>
      <c r="G356" s="177">
        <f>[23]Šiluma!$H$35</f>
        <v>0</v>
      </c>
      <c r="H356" s="228">
        <f>[23]Šiluma!$I$35</f>
        <v>0</v>
      </c>
      <c r="I356" s="175">
        <f>[23]Šiluma!$J$35</f>
        <v>0</v>
      </c>
      <c r="J356" s="177">
        <f>[23]Šiluma!$K$35</f>
        <v>0</v>
      </c>
      <c r="K356" s="229">
        <f>[23]Šiluma!$L$35</f>
        <v>0</v>
      </c>
      <c r="L356" s="148"/>
      <c r="O356" s="47"/>
      <c r="Q356" s="47"/>
      <c r="S356" s="47"/>
      <c r="T356" s="47"/>
    </row>
    <row r="357" spans="1:20" ht="15.75" hidden="1" outlineLevel="1" x14ac:dyDescent="0.25">
      <c r="A357" s="20"/>
      <c r="B357" s="226"/>
      <c r="C357" s="227"/>
      <c r="D357" s="228">
        <f>[24]Šiluma!$E$35</f>
        <v>0</v>
      </c>
      <c r="E357" s="175">
        <f>[24]Šiluma!$F$35</f>
        <v>0</v>
      </c>
      <c r="F357" s="175">
        <f>[24]Šiluma!$G$35</f>
        <v>0</v>
      </c>
      <c r="G357" s="177">
        <f>[24]Šiluma!$H$35</f>
        <v>0</v>
      </c>
      <c r="H357" s="228">
        <f>[24]Šiluma!$I$35</f>
        <v>0</v>
      </c>
      <c r="I357" s="175">
        <f>[24]Šiluma!$J$35</f>
        <v>0</v>
      </c>
      <c r="J357" s="177">
        <f>[24]Šiluma!$K$35</f>
        <v>0</v>
      </c>
      <c r="K357" s="229">
        <f>[24]Šiluma!$L$35</f>
        <v>0</v>
      </c>
      <c r="L357" s="148"/>
      <c r="O357" s="47"/>
      <c r="Q357" s="47"/>
      <c r="S357" s="47"/>
      <c r="T357" s="47"/>
    </row>
    <row r="358" spans="1:20" ht="16.5" collapsed="1" thickBot="1" x14ac:dyDescent="0.3">
      <c r="A358" s="20" t="s">
        <v>90</v>
      </c>
      <c r="B358" s="226" t="s">
        <v>91</v>
      </c>
      <c r="C358" s="230" t="s">
        <v>61</v>
      </c>
      <c r="D358" s="228">
        <f t="shared" ref="D358:K358" si="16">SUM(D346:D357)</f>
        <v>0</v>
      </c>
      <c r="E358" s="175">
        <f t="shared" si="16"/>
        <v>0</v>
      </c>
      <c r="F358" s="175">
        <f t="shared" si="16"/>
        <v>0</v>
      </c>
      <c r="G358" s="177">
        <f t="shared" si="16"/>
        <v>0</v>
      </c>
      <c r="H358" s="228">
        <f t="shared" si="16"/>
        <v>0</v>
      </c>
      <c r="I358" s="175">
        <f t="shared" si="16"/>
        <v>0</v>
      </c>
      <c r="J358" s="177">
        <f t="shared" si="16"/>
        <v>0</v>
      </c>
      <c r="K358" s="229">
        <f t="shared" si="16"/>
        <v>0</v>
      </c>
      <c r="L358" s="148"/>
      <c r="O358" s="47"/>
      <c r="Q358" s="47"/>
      <c r="S358" s="47"/>
      <c r="T358" s="47"/>
    </row>
    <row r="359" spans="1:20" ht="16.5" hidden="1" outlineLevel="1" thickBot="1" x14ac:dyDescent="0.3">
      <c r="A359" s="149"/>
      <c r="B359" s="231"/>
      <c r="C359" s="232"/>
      <c r="D359" s="233">
        <f>[13]Šiluma!$E$36</f>
        <v>3180.0016836920877</v>
      </c>
      <c r="E359" s="234">
        <f>[13]Šiluma!$F$36</f>
        <v>3108.26</v>
      </c>
      <c r="F359" s="234">
        <f>[13]Šiluma!$G$36</f>
        <v>0</v>
      </c>
      <c r="G359" s="235">
        <f>[13]Šiluma!$H$36</f>
        <v>71.741683692087406</v>
      </c>
      <c r="H359" s="233">
        <f>[13]Šiluma!$I$36</f>
        <v>0.26225365436420217</v>
      </c>
      <c r="I359" s="234">
        <f>[13]Šiluma!$J$36</f>
        <v>0</v>
      </c>
      <c r="J359" s="235">
        <f>[13]Šiluma!$K$36</f>
        <v>0.26225365436420217</v>
      </c>
      <c r="K359" s="206">
        <f>[13]Šiluma!$L$36</f>
        <v>3180.2639373464517</v>
      </c>
      <c r="L359" s="148"/>
      <c r="O359" s="47"/>
      <c r="Q359" s="47"/>
      <c r="S359" s="47"/>
      <c r="T359" s="47"/>
    </row>
    <row r="360" spans="1:20" ht="16.5" hidden="1" outlineLevel="1" thickBot="1" x14ac:dyDescent="0.3">
      <c r="A360" s="149"/>
      <c r="B360" s="231"/>
      <c r="C360" s="232"/>
      <c r="D360" s="233">
        <f>[14]Šiluma!$E$36</f>
        <v>3275.0621402256843</v>
      </c>
      <c r="E360" s="234">
        <f>[14]Šiluma!$F$36</f>
        <v>3179.04</v>
      </c>
      <c r="F360" s="234">
        <f>[14]Šiluma!$G$36</f>
        <v>0</v>
      </c>
      <c r="G360" s="235">
        <f>[14]Šiluma!$H$36</f>
        <v>96.022140225684424</v>
      </c>
      <c r="H360" s="233">
        <f>[14]Šiluma!$I$36</f>
        <v>0.45269563574928234</v>
      </c>
      <c r="I360" s="234">
        <f>[14]Šiluma!$J$36</f>
        <v>0</v>
      </c>
      <c r="J360" s="235">
        <f>[14]Šiluma!$K$36</f>
        <v>0.45269563574928234</v>
      </c>
      <c r="K360" s="206">
        <f>[14]Šiluma!$L$36</f>
        <v>3275.5148358614338</v>
      </c>
      <c r="L360" s="148"/>
      <c r="O360" s="47"/>
      <c r="Q360" s="47"/>
      <c r="S360" s="47"/>
      <c r="T360" s="47"/>
    </row>
    <row r="361" spans="1:20" ht="16.5" hidden="1" outlineLevel="1" thickBot="1" x14ac:dyDescent="0.3">
      <c r="A361" s="149"/>
      <c r="B361" s="231"/>
      <c r="C361" s="232"/>
      <c r="D361" s="233">
        <f>[15]Šiluma!$E$36</f>
        <v>2835.0232110299416</v>
      </c>
      <c r="E361" s="234">
        <f>[15]Šiluma!$F$36</f>
        <v>2777.31</v>
      </c>
      <c r="F361" s="234">
        <f>[15]Šiluma!$G$36</f>
        <v>0</v>
      </c>
      <c r="G361" s="235">
        <f>[15]Šiluma!$H$36</f>
        <v>57.713211029941895</v>
      </c>
      <c r="H361" s="233">
        <f>[15]Šiluma!$I$36</f>
        <v>0.43945860919922319</v>
      </c>
      <c r="I361" s="234">
        <f>[15]Šiluma!$J$36</f>
        <v>0</v>
      </c>
      <c r="J361" s="235">
        <f>[15]Šiluma!$K$36</f>
        <v>0.43945860919922319</v>
      </c>
      <c r="K361" s="206">
        <f>[15]Šiluma!$L$36</f>
        <v>2835.462669639141</v>
      </c>
      <c r="L361" s="148"/>
      <c r="O361" s="47"/>
      <c r="Q361" s="47"/>
      <c r="S361" s="47"/>
      <c r="T361" s="47"/>
    </row>
    <row r="362" spans="1:20" ht="16.5" hidden="1" outlineLevel="1" thickBot="1" x14ac:dyDescent="0.3">
      <c r="A362" s="149"/>
      <c r="B362" s="231"/>
      <c r="C362" s="232"/>
      <c r="D362" s="233">
        <f>[16]Šiluma!$E$36</f>
        <v>3092.7748034673482</v>
      </c>
      <c r="E362" s="234">
        <f>[16]Šiluma!$F$36</f>
        <v>3048.19</v>
      </c>
      <c r="F362" s="234">
        <f>[16]Šiluma!$G$36</f>
        <v>0</v>
      </c>
      <c r="G362" s="235">
        <f>[16]Šiluma!$H$36</f>
        <v>44.58480346734823</v>
      </c>
      <c r="H362" s="233">
        <f>[16]Šiluma!$I$36</f>
        <v>0.66207500278314746</v>
      </c>
      <c r="I362" s="234">
        <f>[16]Šiluma!$J$36</f>
        <v>0</v>
      </c>
      <c r="J362" s="235">
        <f>[16]Šiluma!$K$36</f>
        <v>0.66207500278314746</v>
      </c>
      <c r="K362" s="206">
        <f>[16]Šiluma!$L$36</f>
        <v>3093.4368784701314</v>
      </c>
      <c r="L362" s="148"/>
      <c r="O362" s="47"/>
      <c r="Q362" s="47"/>
      <c r="S362" s="47"/>
      <c r="T362" s="47"/>
    </row>
    <row r="363" spans="1:20" ht="16.5" hidden="1" outlineLevel="1" thickBot="1" x14ac:dyDescent="0.3">
      <c r="A363" s="149"/>
      <c r="B363" s="231"/>
      <c r="C363" s="232"/>
      <c r="D363" s="233">
        <f>[17]Šiluma!$E$36</f>
        <v>2974.1517722922299</v>
      </c>
      <c r="E363" s="234">
        <f>[17]Šiluma!$F$36</f>
        <v>2926.92</v>
      </c>
      <c r="F363" s="234">
        <f>[17]Šiluma!$G$36</f>
        <v>0</v>
      </c>
      <c r="G363" s="235">
        <f>[17]Šiluma!$H$36</f>
        <v>47.231772292229643</v>
      </c>
      <c r="H363" s="233">
        <f>[17]Šiluma!$I$36</f>
        <v>0.92322006643840748</v>
      </c>
      <c r="I363" s="234">
        <f>[17]Šiluma!$J$36</f>
        <v>0</v>
      </c>
      <c r="J363" s="235">
        <f>[17]Šiluma!$K$36</f>
        <v>0.92322006643840748</v>
      </c>
      <c r="K363" s="206">
        <f>[17]Šiluma!$L$36</f>
        <v>2975.0749923586682</v>
      </c>
      <c r="L363" s="148"/>
      <c r="O363" s="47"/>
      <c r="Q363" s="47"/>
      <c r="S363" s="47"/>
      <c r="T363" s="47"/>
    </row>
    <row r="364" spans="1:20" ht="16.5" hidden="1" outlineLevel="1" thickBot="1" x14ac:dyDescent="0.3">
      <c r="A364" s="149"/>
      <c r="B364" s="231"/>
      <c r="C364" s="232"/>
      <c r="D364" s="233">
        <f>[18]Šiluma!$E$36</f>
        <v>3038.2591078881974</v>
      </c>
      <c r="E364" s="234">
        <f>[18]Šiluma!$F$36</f>
        <v>2999.36</v>
      </c>
      <c r="F364" s="234">
        <f>[18]Šiluma!$G$36</f>
        <v>0</v>
      </c>
      <c r="G364" s="235">
        <f>[18]Šiluma!$H$36</f>
        <v>38.899107888197413</v>
      </c>
      <c r="H364" s="233">
        <f>[18]Šiluma!$I$36</f>
        <v>0.75715173506631372</v>
      </c>
      <c r="I364" s="234">
        <f>[18]Šiluma!$J$36</f>
        <v>0</v>
      </c>
      <c r="J364" s="235">
        <f>[18]Šiluma!$K$36</f>
        <v>0.75715173506631372</v>
      </c>
      <c r="K364" s="206">
        <f>[18]Šiluma!$L$36</f>
        <v>3039.0162596232635</v>
      </c>
      <c r="L364" s="148"/>
      <c r="O364" s="47"/>
      <c r="Q364" s="47"/>
      <c r="S364" s="47"/>
      <c r="T364" s="47"/>
    </row>
    <row r="365" spans="1:20" ht="16.5" hidden="1" outlineLevel="1" thickBot="1" x14ac:dyDescent="0.3">
      <c r="A365" s="149"/>
      <c r="B365" s="231"/>
      <c r="C365" s="232"/>
      <c r="D365" s="233">
        <f>[19]Šiluma!$E$36</f>
        <v>2904.2793117595252</v>
      </c>
      <c r="E365" s="234">
        <f>[19]Šiluma!$F$36</f>
        <v>2863.95</v>
      </c>
      <c r="F365" s="234">
        <f>[19]Šiluma!$G$36</f>
        <v>0</v>
      </c>
      <c r="G365" s="235">
        <f>[19]Šiluma!$H$36</f>
        <v>40.329311759525261</v>
      </c>
      <c r="H365" s="233">
        <f>[19]Šiluma!$I$36</f>
        <v>0.76087791466928256</v>
      </c>
      <c r="I365" s="234">
        <f>[19]Šiluma!$J$36</f>
        <v>0</v>
      </c>
      <c r="J365" s="235">
        <f>[19]Šiluma!$K$36</f>
        <v>0.76087791466928256</v>
      </c>
      <c r="K365" s="206">
        <f>[19]Šiluma!$L$36</f>
        <v>2905.0401896741946</v>
      </c>
      <c r="L365" s="148"/>
      <c r="O365" s="47"/>
      <c r="Q365" s="47"/>
      <c r="S365" s="47"/>
      <c r="T365" s="47"/>
    </row>
    <row r="366" spans="1:20" ht="16.5" hidden="1" outlineLevel="1" thickBot="1" x14ac:dyDescent="0.3">
      <c r="A366" s="149"/>
      <c r="B366" s="231"/>
      <c r="C366" s="232"/>
      <c r="D366" s="233">
        <f>[20]Šiluma!$E$36</f>
        <v>2944.3101394004366</v>
      </c>
      <c r="E366" s="234">
        <f>[20]Šiluma!$F$36</f>
        <v>2906.56</v>
      </c>
      <c r="F366" s="234">
        <f>[20]Šiluma!$G$36</f>
        <v>0</v>
      </c>
      <c r="G366" s="235">
        <f>[20]Šiluma!$H$36</f>
        <v>37.75013940043651</v>
      </c>
      <c r="H366" s="233">
        <f>[20]Šiluma!$I$36</f>
        <v>0.74323217905048333</v>
      </c>
      <c r="I366" s="234">
        <f>[20]Šiluma!$J$36</f>
        <v>0</v>
      </c>
      <c r="J366" s="235">
        <f>[20]Šiluma!$K$36</f>
        <v>0.74323217905048333</v>
      </c>
      <c r="K366" s="206">
        <f>[20]Šiluma!$L$36</f>
        <v>2945.0533715794872</v>
      </c>
      <c r="L366" s="148"/>
      <c r="O366" s="47"/>
      <c r="Q366" s="47"/>
      <c r="S366" s="47"/>
      <c r="T366" s="47"/>
    </row>
    <row r="367" spans="1:20" ht="16.5" hidden="1" outlineLevel="1" thickBot="1" x14ac:dyDescent="0.3">
      <c r="A367" s="149"/>
      <c r="B367" s="231"/>
      <c r="C367" s="232"/>
      <c r="D367" s="233">
        <f>[21]Šiluma!$E$36</f>
        <v>2924.445253860923</v>
      </c>
      <c r="E367" s="234">
        <f>[21]Šiluma!$F$36</f>
        <v>2882.51</v>
      </c>
      <c r="F367" s="234">
        <f>[21]Šiluma!$G$36</f>
        <v>0</v>
      </c>
      <c r="G367" s="235">
        <f>[21]Šiluma!$H$36</f>
        <v>41.935253860922884</v>
      </c>
      <c r="H367" s="233">
        <f>[21]Šiluma!$I$36</f>
        <v>0.71545862883277522</v>
      </c>
      <c r="I367" s="234">
        <f>[21]Šiluma!$J$36</f>
        <v>0</v>
      </c>
      <c r="J367" s="235">
        <f>[21]Šiluma!$K$36</f>
        <v>0.71545862883277522</v>
      </c>
      <c r="K367" s="206">
        <f>[21]Šiluma!$L$36</f>
        <v>2925.160712489756</v>
      </c>
      <c r="L367" s="148"/>
      <c r="O367" s="47"/>
      <c r="Q367" s="47"/>
      <c r="S367" s="47"/>
      <c r="T367" s="47"/>
    </row>
    <row r="368" spans="1:20" ht="16.5" hidden="1" outlineLevel="1" thickBot="1" x14ac:dyDescent="0.3">
      <c r="A368" s="149"/>
      <c r="B368" s="231"/>
      <c r="C368" s="232"/>
      <c r="D368" s="233">
        <f>[22]Šiluma!$E$36</f>
        <v>2814.5000778315621</v>
      </c>
      <c r="E368" s="234">
        <f>[22]Šiluma!$F$36</f>
        <v>2766.93</v>
      </c>
      <c r="F368" s="234">
        <f>[22]Šiluma!$G$36</f>
        <v>0</v>
      </c>
      <c r="G368" s="235">
        <f>[22]Šiluma!$H$36</f>
        <v>47.570077831562294</v>
      </c>
      <c r="H368" s="233">
        <f>[22]Šiluma!$I$36</f>
        <v>0.80387946634777452</v>
      </c>
      <c r="I368" s="234">
        <f>[22]Šiluma!$J$36</f>
        <v>0</v>
      </c>
      <c r="J368" s="235">
        <f>[22]Šiluma!$K$36</f>
        <v>0.80387946634777452</v>
      </c>
      <c r="K368" s="206">
        <f>[22]Šiluma!$L$36</f>
        <v>2815.3039572979096</v>
      </c>
      <c r="L368" s="148"/>
      <c r="O368" s="47"/>
      <c r="Q368" s="47"/>
      <c r="S368" s="47"/>
      <c r="T368" s="47"/>
    </row>
    <row r="369" spans="1:20" ht="16.5" hidden="1" outlineLevel="1" thickBot="1" x14ac:dyDescent="0.3">
      <c r="A369" s="149"/>
      <c r="B369" s="231"/>
      <c r="C369" s="232"/>
      <c r="D369" s="233">
        <f>[23]Šiluma!$E$36</f>
        <v>5882.7073437303616</v>
      </c>
      <c r="E369" s="234">
        <f>[23]Šiluma!$F$36</f>
        <v>5834.41</v>
      </c>
      <c r="F369" s="234">
        <f>[23]Šiluma!$G$36</f>
        <v>0</v>
      </c>
      <c r="G369" s="235">
        <f>[23]Šiluma!$H$36</f>
        <v>48.297343730362137</v>
      </c>
      <c r="H369" s="233">
        <f>[23]Šiluma!$I$36</f>
        <v>0.66022305889038846</v>
      </c>
      <c r="I369" s="234">
        <f>[23]Šiluma!$J$36</f>
        <v>0</v>
      </c>
      <c r="J369" s="235">
        <f>[23]Šiluma!$K$36</f>
        <v>0.66022305889038846</v>
      </c>
      <c r="K369" s="206">
        <f>[23]Šiluma!$L$36</f>
        <v>5883.3675667892521</v>
      </c>
      <c r="L369" s="148"/>
      <c r="O369" s="47"/>
      <c r="Q369" s="47"/>
      <c r="S369" s="47"/>
      <c r="T369" s="47"/>
    </row>
    <row r="370" spans="1:20" ht="16.5" hidden="1" outlineLevel="1" thickBot="1" x14ac:dyDescent="0.3">
      <c r="A370" s="149"/>
      <c r="B370" s="231"/>
      <c r="C370" s="232"/>
      <c r="D370" s="233">
        <f>[24]Šiluma!$E$36</f>
        <v>2866.1651215303041</v>
      </c>
      <c r="E370" s="234">
        <f>[24]Šiluma!$F$36</f>
        <v>2810.37</v>
      </c>
      <c r="F370" s="234">
        <f>[24]Šiluma!$G$36</f>
        <v>0</v>
      </c>
      <c r="G370" s="235">
        <f>[24]Šiluma!$H$36</f>
        <v>55.795121530304179</v>
      </c>
      <c r="H370" s="233">
        <f>[24]Šiluma!$I$36</f>
        <v>0.56831807576023741</v>
      </c>
      <c r="I370" s="234">
        <f>[24]Šiluma!$J$36</f>
        <v>0</v>
      </c>
      <c r="J370" s="235">
        <f>[24]Šiluma!$K$36</f>
        <v>0.56831807576023741</v>
      </c>
      <c r="K370" s="206">
        <f>[24]Šiluma!$L$36</f>
        <v>2866.7334396060642</v>
      </c>
      <c r="L370" s="148"/>
      <c r="O370" s="47"/>
      <c r="Q370" s="47"/>
      <c r="S370" s="47"/>
      <c r="T370" s="47"/>
    </row>
    <row r="371" spans="1:20" ht="16.5" collapsed="1" thickBot="1" x14ac:dyDescent="0.3">
      <c r="A371" s="194" t="s">
        <v>92</v>
      </c>
      <c r="B371" s="195" t="s">
        <v>14</v>
      </c>
      <c r="C371" s="196" t="s">
        <v>61</v>
      </c>
      <c r="D371" s="197">
        <f t="shared" ref="D371:K371" si="17">SUM(D359:D370)</f>
        <v>38731.679966708602</v>
      </c>
      <c r="E371" s="198">
        <f t="shared" si="17"/>
        <v>38103.810000000005</v>
      </c>
      <c r="F371" s="198">
        <f t="shared" si="17"/>
        <v>0</v>
      </c>
      <c r="G371" s="199">
        <f t="shared" si="17"/>
        <v>627.86996670860242</v>
      </c>
      <c r="H371" s="197">
        <f t="shared" si="17"/>
        <v>7.7488440271515193</v>
      </c>
      <c r="I371" s="198">
        <f t="shared" si="17"/>
        <v>0</v>
      </c>
      <c r="J371" s="199">
        <f t="shared" si="17"/>
        <v>7.7488440271515193</v>
      </c>
      <c r="K371" s="200">
        <f t="shared" si="17"/>
        <v>38739.42881073575</v>
      </c>
      <c r="L371" s="148"/>
      <c r="O371" s="47"/>
      <c r="Q371" s="47"/>
      <c r="S371" s="47"/>
      <c r="T371" s="47"/>
    </row>
    <row r="372" spans="1:20" ht="15.75" hidden="1" outlineLevel="1" x14ac:dyDescent="0.25">
      <c r="A372" s="201"/>
      <c r="B372" s="202"/>
      <c r="C372" s="51"/>
      <c r="D372" s="203">
        <f>[13]Šiluma!$E$37</f>
        <v>3180.0016836920877</v>
      </c>
      <c r="E372" s="204">
        <f>[13]Šiluma!$F$37</f>
        <v>3108.26</v>
      </c>
      <c r="F372" s="204">
        <f>[13]Šiluma!$G$37</f>
        <v>0</v>
      </c>
      <c r="G372" s="205">
        <f>[13]Šiluma!$H$37</f>
        <v>71.741683692087406</v>
      </c>
      <c r="H372" s="203">
        <f>[13]Šiluma!$I$37</f>
        <v>0.26225365436420217</v>
      </c>
      <c r="I372" s="204">
        <f>[13]Šiluma!$J$37</f>
        <v>0</v>
      </c>
      <c r="J372" s="205">
        <f>[13]Šiluma!$K$37</f>
        <v>0.26225365436420217</v>
      </c>
      <c r="K372" s="206">
        <f>[13]Šiluma!$L$37</f>
        <v>3180.2639373464517</v>
      </c>
      <c r="L372" s="148"/>
      <c r="O372" s="47"/>
      <c r="Q372" s="47"/>
      <c r="S372" s="47"/>
      <c r="T372" s="47"/>
    </row>
    <row r="373" spans="1:20" ht="15.75" hidden="1" outlineLevel="1" x14ac:dyDescent="0.25">
      <c r="A373" s="201"/>
      <c r="B373" s="202"/>
      <c r="C373" s="51"/>
      <c r="D373" s="203">
        <f>[14]Šiluma!$E$37</f>
        <v>3275.0621402256843</v>
      </c>
      <c r="E373" s="204">
        <f>[14]Šiluma!$F$37</f>
        <v>3179.04</v>
      </c>
      <c r="F373" s="204">
        <f>[14]Šiluma!$G$37</f>
        <v>0</v>
      </c>
      <c r="G373" s="205">
        <f>[14]Šiluma!$H$37</f>
        <v>96.022140225684424</v>
      </c>
      <c r="H373" s="203">
        <f>[14]Šiluma!$I$37</f>
        <v>0.45269563574928234</v>
      </c>
      <c r="I373" s="204">
        <f>[14]Šiluma!$J$37</f>
        <v>0</v>
      </c>
      <c r="J373" s="205">
        <f>[14]Šiluma!$K$37</f>
        <v>0.45269563574928234</v>
      </c>
      <c r="K373" s="206">
        <f>[14]Šiluma!$L$37</f>
        <v>3275.5148358614338</v>
      </c>
      <c r="L373" s="148"/>
      <c r="O373" s="47"/>
      <c r="Q373" s="47"/>
      <c r="S373" s="47"/>
      <c r="T373" s="47"/>
    </row>
    <row r="374" spans="1:20" ht="15.75" hidden="1" outlineLevel="1" x14ac:dyDescent="0.25">
      <c r="A374" s="201"/>
      <c r="B374" s="202"/>
      <c r="C374" s="51"/>
      <c r="D374" s="203">
        <f>[15]Šiluma!$E$37</f>
        <v>2835.0232110299416</v>
      </c>
      <c r="E374" s="204">
        <f>[15]Šiluma!$F$37</f>
        <v>2777.31</v>
      </c>
      <c r="F374" s="204">
        <f>[15]Šiluma!$G$37</f>
        <v>0</v>
      </c>
      <c r="G374" s="205">
        <f>[15]Šiluma!$H$37</f>
        <v>57.713211029941895</v>
      </c>
      <c r="H374" s="203">
        <f>[15]Šiluma!$I$37</f>
        <v>0.43945860919922319</v>
      </c>
      <c r="I374" s="204">
        <f>[15]Šiluma!$J$37</f>
        <v>0</v>
      </c>
      <c r="J374" s="205">
        <f>[15]Šiluma!$K$37</f>
        <v>0.43945860919922319</v>
      </c>
      <c r="K374" s="206">
        <f>[15]Šiluma!$L$37</f>
        <v>2835.462669639141</v>
      </c>
      <c r="L374" s="148"/>
      <c r="O374" s="47"/>
      <c r="Q374" s="47"/>
      <c r="S374" s="47"/>
      <c r="T374" s="47"/>
    </row>
    <row r="375" spans="1:20" ht="15.75" hidden="1" outlineLevel="1" x14ac:dyDescent="0.25">
      <c r="A375" s="201"/>
      <c r="B375" s="202"/>
      <c r="C375" s="51"/>
      <c r="D375" s="203">
        <f>[16]Šiluma!$E$37</f>
        <v>3092.7748034673482</v>
      </c>
      <c r="E375" s="204">
        <f>[16]Šiluma!$F$37</f>
        <v>3048.19</v>
      </c>
      <c r="F375" s="204">
        <f>[16]Šiluma!$G$37</f>
        <v>0</v>
      </c>
      <c r="G375" s="205">
        <f>[16]Šiluma!$H$37</f>
        <v>44.58480346734823</v>
      </c>
      <c r="H375" s="203">
        <f>[16]Šiluma!$I$37</f>
        <v>0.66207500278314746</v>
      </c>
      <c r="I375" s="204">
        <f>[16]Šiluma!$J$37</f>
        <v>0</v>
      </c>
      <c r="J375" s="205">
        <f>[16]Šiluma!$K$37</f>
        <v>0.66207500278314746</v>
      </c>
      <c r="K375" s="206">
        <f>[16]Šiluma!$L$37</f>
        <v>3093.4368784701314</v>
      </c>
      <c r="L375" s="148"/>
      <c r="O375" s="47"/>
      <c r="Q375" s="47"/>
      <c r="S375" s="47"/>
      <c r="T375" s="47"/>
    </row>
    <row r="376" spans="1:20" ht="15.75" hidden="1" outlineLevel="1" x14ac:dyDescent="0.25">
      <c r="A376" s="201"/>
      <c r="B376" s="202"/>
      <c r="C376" s="51"/>
      <c r="D376" s="203">
        <f>[17]Šiluma!$E$37</f>
        <v>2974.1517722922299</v>
      </c>
      <c r="E376" s="204">
        <f>[17]Šiluma!$F$37</f>
        <v>2926.92</v>
      </c>
      <c r="F376" s="204">
        <f>[17]Šiluma!$G$37</f>
        <v>0</v>
      </c>
      <c r="G376" s="205">
        <f>[17]Šiluma!$H$37</f>
        <v>47.231772292229643</v>
      </c>
      <c r="H376" s="203">
        <f>[17]Šiluma!$I$37</f>
        <v>0.92322006643840748</v>
      </c>
      <c r="I376" s="204">
        <f>[17]Šiluma!$J$37</f>
        <v>0</v>
      </c>
      <c r="J376" s="205">
        <f>[17]Šiluma!$K$37</f>
        <v>0.92322006643840748</v>
      </c>
      <c r="K376" s="206">
        <f>[17]Šiluma!$L$37</f>
        <v>2975.0749923586682</v>
      </c>
      <c r="L376" s="148"/>
      <c r="O376" s="47"/>
      <c r="Q376" s="47"/>
      <c r="S376" s="47"/>
      <c r="T376" s="47"/>
    </row>
    <row r="377" spans="1:20" ht="15.75" hidden="1" outlineLevel="1" x14ac:dyDescent="0.25">
      <c r="A377" s="201"/>
      <c r="B377" s="202"/>
      <c r="C377" s="51"/>
      <c r="D377" s="203">
        <f>[18]Šiluma!$E$37</f>
        <v>3038.2591078881974</v>
      </c>
      <c r="E377" s="204">
        <f>[18]Šiluma!$F$37</f>
        <v>2999.36</v>
      </c>
      <c r="F377" s="204">
        <f>[18]Šiluma!$G$37</f>
        <v>0</v>
      </c>
      <c r="G377" s="205">
        <f>[18]Šiluma!$H$37</f>
        <v>38.899107888197413</v>
      </c>
      <c r="H377" s="203">
        <f>[18]Šiluma!$I$37</f>
        <v>0.75715173506631372</v>
      </c>
      <c r="I377" s="204">
        <f>[18]Šiluma!$J$37</f>
        <v>0</v>
      </c>
      <c r="J377" s="205">
        <f>[18]Šiluma!$K$37</f>
        <v>0.75715173506631372</v>
      </c>
      <c r="K377" s="206">
        <f>[18]Šiluma!$L$37</f>
        <v>3039.0162596232635</v>
      </c>
      <c r="L377" s="148"/>
      <c r="O377" s="47"/>
      <c r="Q377" s="47"/>
      <c r="S377" s="47"/>
      <c r="T377" s="47"/>
    </row>
    <row r="378" spans="1:20" ht="15.75" hidden="1" outlineLevel="1" x14ac:dyDescent="0.25">
      <c r="A378" s="201"/>
      <c r="B378" s="202"/>
      <c r="C378" s="51"/>
      <c r="D378" s="203">
        <f>[19]Šiluma!$E$37</f>
        <v>2904.2793117595252</v>
      </c>
      <c r="E378" s="204">
        <f>[19]Šiluma!$F$37</f>
        <v>2863.95</v>
      </c>
      <c r="F378" s="204">
        <f>[19]Šiluma!$G$37</f>
        <v>0</v>
      </c>
      <c r="G378" s="205">
        <f>[19]Šiluma!$H$37</f>
        <v>40.329311759525261</v>
      </c>
      <c r="H378" s="203">
        <f>[19]Šiluma!$I$37</f>
        <v>0.76087791466928256</v>
      </c>
      <c r="I378" s="204">
        <f>[19]Šiluma!$J$37</f>
        <v>0</v>
      </c>
      <c r="J378" s="205">
        <f>[19]Šiluma!$K$37</f>
        <v>0.76087791466928256</v>
      </c>
      <c r="K378" s="206">
        <f>[19]Šiluma!$L$37</f>
        <v>2905.0401896741946</v>
      </c>
      <c r="L378" s="148"/>
      <c r="O378" s="47"/>
      <c r="Q378" s="47"/>
      <c r="S378" s="47"/>
      <c r="T378" s="47"/>
    </row>
    <row r="379" spans="1:20" ht="15.75" hidden="1" outlineLevel="1" x14ac:dyDescent="0.25">
      <c r="A379" s="201"/>
      <c r="B379" s="202"/>
      <c r="C379" s="51"/>
      <c r="D379" s="203">
        <f>[20]Šiluma!$E$37</f>
        <v>2944.3101394004366</v>
      </c>
      <c r="E379" s="204">
        <f>[20]Šiluma!$F$37</f>
        <v>2906.56</v>
      </c>
      <c r="F379" s="204">
        <f>[20]Šiluma!$G$37</f>
        <v>0</v>
      </c>
      <c r="G379" s="205">
        <f>[20]Šiluma!$H$37</f>
        <v>37.75013940043651</v>
      </c>
      <c r="H379" s="203">
        <f>[20]Šiluma!$I$37</f>
        <v>0.74323217905048333</v>
      </c>
      <c r="I379" s="204">
        <f>[20]Šiluma!$J$37</f>
        <v>0</v>
      </c>
      <c r="J379" s="205">
        <f>[20]Šiluma!$K$37</f>
        <v>0.74323217905048333</v>
      </c>
      <c r="K379" s="206">
        <f>[20]Šiluma!$L$37</f>
        <v>2945.0533715794872</v>
      </c>
      <c r="L379" s="148"/>
      <c r="O379" s="47"/>
      <c r="Q379" s="47"/>
      <c r="S379" s="47"/>
      <c r="T379" s="47"/>
    </row>
    <row r="380" spans="1:20" ht="15.75" hidden="1" outlineLevel="1" x14ac:dyDescent="0.25">
      <c r="A380" s="201"/>
      <c r="B380" s="202"/>
      <c r="C380" s="51"/>
      <c r="D380" s="203">
        <f>[21]Šiluma!$E$37</f>
        <v>2924.445253860923</v>
      </c>
      <c r="E380" s="204">
        <f>[21]Šiluma!$F$37</f>
        <v>2882.51</v>
      </c>
      <c r="F380" s="204">
        <f>[21]Šiluma!$G$37</f>
        <v>0</v>
      </c>
      <c r="G380" s="205">
        <f>[21]Šiluma!$H$37</f>
        <v>41.935253860922884</v>
      </c>
      <c r="H380" s="203">
        <f>[21]Šiluma!$I$37</f>
        <v>0.71545862883277522</v>
      </c>
      <c r="I380" s="204">
        <f>[21]Šiluma!$J$37</f>
        <v>0</v>
      </c>
      <c r="J380" s="205">
        <f>[21]Šiluma!$K$37</f>
        <v>0.71545862883277522</v>
      </c>
      <c r="K380" s="206">
        <f>[21]Šiluma!$L$37</f>
        <v>2925.160712489756</v>
      </c>
      <c r="L380" s="148"/>
      <c r="O380" s="47"/>
      <c r="Q380" s="47"/>
      <c r="S380" s="47"/>
      <c r="T380" s="47"/>
    </row>
    <row r="381" spans="1:20" ht="15.75" hidden="1" outlineLevel="1" x14ac:dyDescent="0.25">
      <c r="A381" s="201"/>
      <c r="B381" s="202"/>
      <c r="C381" s="51"/>
      <c r="D381" s="203">
        <f>[22]Šiluma!$E$37</f>
        <v>2814.5000778315621</v>
      </c>
      <c r="E381" s="204">
        <f>[22]Šiluma!$F$37</f>
        <v>2766.93</v>
      </c>
      <c r="F381" s="204">
        <f>[22]Šiluma!$G$37</f>
        <v>0</v>
      </c>
      <c r="G381" s="205">
        <f>[22]Šiluma!$H$37</f>
        <v>47.570077831562294</v>
      </c>
      <c r="H381" s="203">
        <f>[22]Šiluma!$I$37</f>
        <v>0.80387946634777452</v>
      </c>
      <c r="I381" s="204">
        <f>[22]Šiluma!$J$37</f>
        <v>0</v>
      </c>
      <c r="J381" s="205">
        <f>[22]Šiluma!$K$37</f>
        <v>0.80387946634777452</v>
      </c>
      <c r="K381" s="206">
        <f>[22]Šiluma!$L$37</f>
        <v>2815.3039572979096</v>
      </c>
      <c r="L381" s="148"/>
      <c r="O381" s="47"/>
      <c r="Q381" s="47"/>
      <c r="S381" s="47"/>
      <c r="T381" s="47"/>
    </row>
    <row r="382" spans="1:20" ht="15.75" hidden="1" outlineLevel="1" x14ac:dyDescent="0.25">
      <c r="A382" s="201"/>
      <c r="B382" s="202"/>
      <c r="C382" s="51"/>
      <c r="D382" s="203">
        <f>[23]Šiluma!$E$37</f>
        <v>5882.7073437303616</v>
      </c>
      <c r="E382" s="204">
        <f>[23]Šiluma!$F$37</f>
        <v>5834.41</v>
      </c>
      <c r="F382" s="204">
        <f>[23]Šiluma!$G$37</f>
        <v>0</v>
      </c>
      <c r="G382" s="205">
        <f>[23]Šiluma!$H$37</f>
        <v>48.297343730362137</v>
      </c>
      <c r="H382" s="203">
        <f>[23]Šiluma!$I$37</f>
        <v>0.66022305889038846</v>
      </c>
      <c r="I382" s="204">
        <f>[23]Šiluma!$J$37</f>
        <v>0</v>
      </c>
      <c r="J382" s="205">
        <f>[23]Šiluma!$K$37</f>
        <v>0.66022305889038846</v>
      </c>
      <c r="K382" s="206">
        <f>[23]Šiluma!$L$37</f>
        <v>5883.3675667892521</v>
      </c>
      <c r="L382" s="148"/>
      <c r="O382" s="47"/>
      <c r="Q382" s="47"/>
      <c r="S382" s="47"/>
      <c r="T382" s="47"/>
    </row>
    <row r="383" spans="1:20" ht="15.75" hidden="1" outlineLevel="1" x14ac:dyDescent="0.25">
      <c r="A383" s="201"/>
      <c r="B383" s="202"/>
      <c r="C383" s="51"/>
      <c r="D383" s="203">
        <f>[24]Šiluma!$E$37</f>
        <v>2866.1651215303041</v>
      </c>
      <c r="E383" s="204">
        <f>[24]Šiluma!$F$37</f>
        <v>2810.37</v>
      </c>
      <c r="F383" s="204">
        <f>[24]Šiluma!$G$37</f>
        <v>0</v>
      </c>
      <c r="G383" s="205">
        <f>[24]Šiluma!$H$37</f>
        <v>55.795121530304179</v>
      </c>
      <c r="H383" s="203">
        <f>[24]Šiluma!$I$37</f>
        <v>0.56831807576023741</v>
      </c>
      <c r="I383" s="204">
        <f>[24]Šiluma!$J$37</f>
        <v>0</v>
      </c>
      <c r="J383" s="205">
        <f>[24]Šiluma!$K$37</f>
        <v>0.56831807576023741</v>
      </c>
      <c r="K383" s="206">
        <f>[24]Šiluma!$L$37</f>
        <v>2866.7334396060642</v>
      </c>
      <c r="L383" s="148"/>
      <c r="O383" s="47"/>
      <c r="Q383" s="47"/>
      <c r="S383" s="47"/>
      <c r="T383" s="47"/>
    </row>
    <row r="384" spans="1:20" ht="15.75" collapsed="1" x14ac:dyDescent="0.25">
      <c r="A384" s="12" t="s">
        <v>93</v>
      </c>
      <c r="B384" s="236" t="s">
        <v>15</v>
      </c>
      <c r="C384" s="52"/>
      <c r="D384" s="237">
        <f t="shared" ref="D384:K384" si="18">SUM(D372:D383)</f>
        <v>38731.679966708602</v>
      </c>
      <c r="E384" s="238">
        <f t="shared" si="18"/>
        <v>38103.810000000005</v>
      </c>
      <c r="F384" s="238">
        <f t="shared" si="18"/>
        <v>0</v>
      </c>
      <c r="G384" s="239">
        <f t="shared" si="18"/>
        <v>627.86996670860242</v>
      </c>
      <c r="H384" s="237">
        <f t="shared" si="18"/>
        <v>7.7488440271515193</v>
      </c>
      <c r="I384" s="238">
        <f t="shared" si="18"/>
        <v>0</v>
      </c>
      <c r="J384" s="239">
        <f t="shared" si="18"/>
        <v>7.7488440271515193</v>
      </c>
      <c r="K384" s="209">
        <f t="shared" si="18"/>
        <v>38739.42881073575</v>
      </c>
      <c r="L384" s="148"/>
      <c r="O384" s="47"/>
      <c r="Q384" s="47"/>
      <c r="S384" s="47"/>
      <c r="T384" s="47"/>
    </row>
    <row r="385" spans="1:20" ht="15.75" hidden="1" outlineLevel="1" x14ac:dyDescent="0.25">
      <c r="A385" s="12"/>
      <c r="B385" s="236"/>
      <c r="C385" s="52"/>
      <c r="D385" s="237">
        <f>[13]Šiluma!$E$38</f>
        <v>3108.26</v>
      </c>
      <c r="E385" s="238">
        <f>[13]Šiluma!$F$38</f>
        <v>3108.26</v>
      </c>
      <c r="F385" s="238">
        <f>[13]Šiluma!$G$38</f>
        <v>0</v>
      </c>
      <c r="G385" s="239">
        <f>[13]Šiluma!$H$38</f>
        <v>0</v>
      </c>
      <c r="H385" s="237">
        <f>[13]Šiluma!$I$38</f>
        <v>0</v>
      </c>
      <c r="I385" s="238">
        <f>[13]Šiluma!$J$38</f>
        <v>0</v>
      </c>
      <c r="J385" s="239">
        <f>[13]Šiluma!$K$38</f>
        <v>0</v>
      </c>
      <c r="K385" s="209">
        <f>[13]Šiluma!$L$38</f>
        <v>3108.26</v>
      </c>
      <c r="L385" s="148"/>
      <c r="O385" s="47"/>
      <c r="Q385" s="47"/>
      <c r="S385" s="47"/>
      <c r="T385" s="47"/>
    </row>
    <row r="386" spans="1:20" ht="15.75" hidden="1" outlineLevel="1" x14ac:dyDescent="0.25">
      <c r="A386" s="12"/>
      <c r="B386" s="236"/>
      <c r="C386" s="52"/>
      <c r="D386" s="237">
        <f>[14]Šiluma!$E$38</f>
        <v>3097.02</v>
      </c>
      <c r="E386" s="238">
        <f>[14]Šiluma!$F$38</f>
        <v>3097.02</v>
      </c>
      <c r="F386" s="238">
        <f>[14]Šiluma!$G$38</f>
        <v>0</v>
      </c>
      <c r="G386" s="239">
        <f>[14]Šiluma!$H$38</f>
        <v>0</v>
      </c>
      <c r="H386" s="237">
        <f>[14]Šiluma!$I$38</f>
        <v>0</v>
      </c>
      <c r="I386" s="238">
        <f>[14]Šiluma!$J$38</f>
        <v>0</v>
      </c>
      <c r="J386" s="239">
        <f>[14]Šiluma!$K$38</f>
        <v>0</v>
      </c>
      <c r="K386" s="209">
        <f>[14]Šiluma!$L$38</f>
        <v>3097.02</v>
      </c>
      <c r="L386" s="148"/>
      <c r="O386" s="47"/>
      <c r="Q386" s="47"/>
      <c r="S386" s="47"/>
      <c r="T386" s="47"/>
    </row>
    <row r="387" spans="1:20" ht="15.75" hidden="1" outlineLevel="1" x14ac:dyDescent="0.25">
      <c r="A387" s="12"/>
      <c r="B387" s="236"/>
      <c r="C387" s="52"/>
      <c r="D387" s="237">
        <f>[15]Šiluma!$E$38</f>
        <v>2777.31</v>
      </c>
      <c r="E387" s="238">
        <f>[15]Šiluma!$F$38</f>
        <v>2777.31</v>
      </c>
      <c r="F387" s="238">
        <f>[15]Šiluma!$G$38</f>
        <v>0</v>
      </c>
      <c r="G387" s="239">
        <f>[15]Šiluma!$H$38</f>
        <v>0</v>
      </c>
      <c r="H387" s="237">
        <f>[15]Šiluma!$I$38</f>
        <v>0</v>
      </c>
      <c r="I387" s="238">
        <f>[15]Šiluma!$J$38</f>
        <v>0</v>
      </c>
      <c r="J387" s="239">
        <f>[15]Šiluma!$K$38</f>
        <v>0</v>
      </c>
      <c r="K387" s="209">
        <f>[15]Šiluma!$L$38</f>
        <v>2777.31</v>
      </c>
      <c r="L387" s="148"/>
      <c r="O387" s="47"/>
      <c r="Q387" s="47"/>
      <c r="S387" s="47"/>
      <c r="T387" s="47"/>
    </row>
    <row r="388" spans="1:20" ht="15.75" hidden="1" outlineLevel="1" x14ac:dyDescent="0.25">
      <c r="A388" s="12"/>
      <c r="B388" s="236"/>
      <c r="C388" s="52"/>
      <c r="D388" s="237">
        <f>[16]Šiluma!$E$38</f>
        <v>3048.19</v>
      </c>
      <c r="E388" s="238">
        <f>[16]Šiluma!$F$38</f>
        <v>3048.19</v>
      </c>
      <c r="F388" s="238">
        <f>[16]Šiluma!$G$38</f>
        <v>0</v>
      </c>
      <c r="G388" s="239">
        <f>[16]Šiluma!$H$38</f>
        <v>0</v>
      </c>
      <c r="H388" s="237">
        <f>[16]Šiluma!$I$38</f>
        <v>0</v>
      </c>
      <c r="I388" s="238">
        <f>[16]Šiluma!$J$38</f>
        <v>0</v>
      </c>
      <c r="J388" s="239">
        <f>[16]Šiluma!$K$38</f>
        <v>0</v>
      </c>
      <c r="K388" s="209">
        <f>[16]Šiluma!$L$38</f>
        <v>3048.19</v>
      </c>
      <c r="L388" s="148"/>
      <c r="O388" s="47"/>
      <c r="Q388" s="47"/>
      <c r="S388" s="47"/>
      <c r="T388" s="47"/>
    </row>
    <row r="389" spans="1:20" ht="15.75" hidden="1" outlineLevel="1" x14ac:dyDescent="0.25">
      <c r="A389" s="12"/>
      <c r="B389" s="236"/>
      <c r="C389" s="52"/>
      <c r="D389" s="237">
        <f>[17]Šiluma!$E$38</f>
        <v>2926.92</v>
      </c>
      <c r="E389" s="238">
        <f>[17]Šiluma!$F$38</f>
        <v>2926.92</v>
      </c>
      <c r="F389" s="238">
        <f>[17]Šiluma!$G$38</f>
        <v>0</v>
      </c>
      <c r="G389" s="239">
        <f>[17]Šiluma!$H$38</f>
        <v>0</v>
      </c>
      <c r="H389" s="237">
        <f>[17]Šiluma!$I$38</f>
        <v>0</v>
      </c>
      <c r="I389" s="238">
        <f>[17]Šiluma!$J$38</f>
        <v>0</v>
      </c>
      <c r="J389" s="239">
        <f>[17]Šiluma!$K$38</f>
        <v>0</v>
      </c>
      <c r="K389" s="209">
        <f>[17]Šiluma!$L$38</f>
        <v>2926.92</v>
      </c>
      <c r="L389" s="148"/>
      <c r="O389" s="47"/>
      <c r="Q389" s="47"/>
      <c r="S389" s="47"/>
      <c r="T389" s="47"/>
    </row>
    <row r="390" spans="1:20" ht="15.75" hidden="1" outlineLevel="1" x14ac:dyDescent="0.25">
      <c r="A390" s="12"/>
      <c r="B390" s="236"/>
      <c r="C390" s="52"/>
      <c r="D390" s="237">
        <f>[18]Šiluma!$E$38</f>
        <v>2999.36</v>
      </c>
      <c r="E390" s="238">
        <f>[18]Šiluma!$F$38</f>
        <v>2999.36</v>
      </c>
      <c r="F390" s="238">
        <f>[18]Šiluma!$G$38</f>
        <v>0</v>
      </c>
      <c r="G390" s="239">
        <f>[18]Šiluma!$H$38</f>
        <v>0</v>
      </c>
      <c r="H390" s="237">
        <f>[18]Šiluma!$I$38</f>
        <v>0</v>
      </c>
      <c r="I390" s="238">
        <f>[18]Šiluma!$J$38</f>
        <v>0</v>
      </c>
      <c r="J390" s="239">
        <f>[18]Šiluma!$K$38</f>
        <v>0</v>
      </c>
      <c r="K390" s="209">
        <f>[18]Šiluma!$L$38</f>
        <v>2999.36</v>
      </c>
      <c r="L390" s="148"/>
      <c r="O390" s="47"/>
      <c r="Q390" s="47"/>
      <c r="S390" s="47"/>
      <c r="T390" s="47"/>
    </row>
    <row r="391" spans="1:20" ht="15.75" hidden="1" outlineLevel="1" x14ac:dyDescent="0.25">
      <c r="A391" s="12"/>
      <c r="B391" s="236"/>
      <c r="C391" s="52"/>
      <c r="D391" s="237">
        <f>[19]Šiluma!$E$38</f>
        <v>2863.95</v>
      </c>
      <c r="E391" s="238">
        <f>[19]Šiluma!$F$38</f>
        <v>2863.95</v>
      </c>
      <c r="F391" s="238">
        <f>[19]Šiluma!$G$38</f>
        <v>0</v>
      </c>
      <c r="G391" s="239">
        <f>[19]Šiluma!$H$38</f>
        <v>0</v>
      </c>
      <c r="H391" s="237">
        <f>[19]Šiluma!$I$38</f>
        <v>0</v>
      </c>
      <c r="I391" s="238">
        <f>[19]Šiluma!$J$38</f>
        <v>0</v>
      </c>
      <c r="J391" s="239">
        <f>[19]Šiluma!$K$38</f>
        <v>0</v>
      </c>
      <c r="K391" s="209">
        <f>[19]Šiluma!$L$38</f>
        <v>2863.95</v>
      </c>
      <c r="L391" s="148"/>
      <c r="O391" s="47"/>
      <c r="Q391" s="47"/>
      <c r="S391" s="47"/>
      <c r="T391" s="47"/>
    </row>
    <row r="392" spans="1:20" ht="15.75" hidden="1" outlineLevel="1" x14ac:dyDescent="0.25">
      <c r="A392" s="12"/>
      <c r="B392" s="236"/>
      <c r="C392" s="52"/>
      <c r="D392" s="237">
        <f>[20]Šiluma!$E$38</f>
        <v>2906.56</v>
      </c>
      <c r="E392" s="238">
        <f>[20]Šiluma!$F$38</f>
        <v>2906.56</v>
      </c>
      <c r="F392" s="238">
        <f>[20]Šiluma!$G$38</f>
        <v>0</v>
      </c>
      <c r="G392" s="239">
        <f>[20]Šiluma!$H$38</f>
        <v>0</v>
      </c>
      <c r="H392" s="237">
        <f>[20]Šiluma!$I$38</f>
        <v>0</v>
      </c>
      <c r="I392" s="238">
        <f>[20]Šiluma!$J$38</f>
        <v>0</v>
      </c>
      <c r="J392" s="239">
        <f>[20]Šiluma!$K$38</f>
        <v>0</v>
      </c>
      <c r="K392" s="209">
        <f>[20]Šiluma!$L$38</f>
        <v>2906.56</v>
      </c>
      <c r="L392" s="148"/>
      <c r="O392" s="47"/>
      <c r="Q392" s="47"/>
      <c r="S392" s="47"/>
      <c r="T392" s="47"/>
    </row>
    <row r="393" spans="1:20" ht="15.75" hidden="1" outlineLevel="1" x14ac:dyDescent="0.25">
      <c r="A393" s="12"/>
      <c r="B393" s="236"/>
      <c r="C393" s="52"/>
      <c r="D393" s="237">
        <f>[21]Šiluma!$E$38</f>
        <v>2882.51</v>
      </c>
      <c r="E393" s="238">
        <f>[21]Šiluma!$F$38</f>
        <v>2882.51</v>
      </c>
      <c r="F393" s="238">
        <f>[21]Šiluma!$G$38</f>
        <v>0</v>
      </c>
      <c r="G393" s="239">
        <f>[21]Šiluma!$H$38</f>
        <v>0</v>
      </c>
      <c r="H393" s="237">
        <f>[21]Šiluma!$I$38</f>
        <v>0</v>
      </c>
      <c r="I393" s="238">
        <f>[21]Šiluma!$J$38</f>
        <v>0</v>
      </c>
      <c r="J393" s="239">
        <f>[21]Šiluma!$K$38</f>
        <v>0</v>
      </c>
      <c r="K393" s="209">
        <f>[21]Šiluma!$L$38</f>
        <v>2882.51</v>
      </c>
      <c r="L393" s="148"/>
      <c r="O393" s="47"/>
      <c r="Q393" s="47"/>
      <c r="S393" s="47"/>
      <c r="T393" s="47"/>
    </row>
    <row r="394" spans="1:20" ht="15.75" hidden="1" outlineLevel="1" x14ac:dyDescent="0.25">
      <c r="A394" s="12"/>
      <c r="B394" s="236"/>
      <c r="C394" s="52"/>
      <c r="D394" s="237">
        <f>[22]Šiluma!$E$38</f>
        <v>2766.93</v>
      </c>
      <c r="E394" s="238">
        <f>[22]Šiluma!$F$38</f>
        <v>2766.93</v>
      </c>
      <c r="F394" s="238">
        <f>[22]Šiluma!$G$38</f>
        <v>0</v>
      </c>
      <c r="G394" s="239">
        <f>[22]Šiluma!$H$38</f>
        <v>0</v>
      </c>
      <c r="H394" s="237">
        <f>[22]Šiluma!$I$38</f>
        <v>0</v>
      </c>
      <c r="I394" s="238">
        <f>[22]Šiluma!$J$38</f>
        <v>0</v>
      </c>
      <c r="J394" s="239">
        <f>[22]Šiluma!$K$38</f>
        <v>0</v>
      </c>
      <c r="K394" s="209">
        <f>[22]Šiluma!$L$38</f>
        <v>2766.93</v>
      </c>
      <c r="L394" s="148"/>
      <c r="O394" s="47"/>
      <c r="Q394" s="47"/>
      <c r="S394" s="47"/>
      <c r="T394" s="47"/>
    </row>
    <row r="395" spans="1:20" ht="15.75" hidden="1" outlineLevel="1" x14ac:dyDescent="0.25">
      <c r="A395" s="12"/>
      <c r="B395" s="236"/>
      <c r="C395" s="52"/>
      <c r="D395" s="237">
        <f>[23]Šiluma!$E$38</f>
        <v>2834.41</v>
      </c>
      <c r="E395" s="238">
        <f>[23]Šiluma!$F$38</f>
        <v>2834.41</v>
      </c>
      <c r="F395" s="238">
        <f>[23]Šiluma!$G$38</f>
        <v>0</v>
      </c>
      <c r="G395" s="239">
        <f>[23]Šiluma!$H$38</f>
        <v>0</v>
      </c>
      <c r="H395" s="237">
        <f>[23]Šiluma!$I$38</f>
        <v>0</v>
      </c>
      <c r="I395" s="238">
        <f>[23]Šiluma!$J$38</f>
        <v>0</v>
      </c>
      <c r="J395" s="239">
        <f>[23]Šiluma!$K$38</f>
        <v>0</v>
      </c>
      <c r="K395" s="209">
        <f>[23]Šiluma!$L$38</f>
        <v>2834.41</v>
      </c>
      <c r="L395" s="148"/>
      <c r="O395" s="47"/>
      <c r="Q395" s="47"/>
      <c r="S395" s="47"/>
      <c r="T395" s="47"/>
    </row>
    <row r="396" spans="1:20" ht="15.75" hidden="1" outlineLevel="1" x14ac:dyDescent="0.25">
      <c r="A396" s="12"/>
      <c r="B396" s="236"/>
      <c r="C396" s="52"/>
      <c r="D396" s="237">
        <f>[24]Šiluma!$E$38</f>
        <v>2720.37</v>
      </c>
      <c r="E396" s="238">
        <f>[24]Šiluma!$F$38</f>
        <v>2720.37</v>
      </c>
      <c r="F396" s="238">
        <f>[24]Šiluma!$G$38</f>
        <v>0</v>
      </c>
      <c r="G396" s="239">
        <f>[24]Šiluma!$H$38</f>
        <v>0</v>
      </c>
      <c r="H396" s="237">
        <f>[24]Šiluma!$I$38</f>
        <v>0</v>
      </c>
      <c r="I396" s="238">
        <f>[24]Šiluma!$J$38</f>
        <v>0</v>
      </c>
      <c r="J396" s="239">
        <f>[24]Šiluma!$K$38</f>
        <v>0</v>
      </c>
      <c r="K396" s="209">
        <f>[24]Šiluma!$L$38</f>
        <v>2720.37</v>
      </c>
      <c r="L396" s="148"/>
      <c r="O396" s="47"/>
      <c r="Q396" s="47"/>
      <c r="S396" s="47"/>
      <c r="T396" s="47"/>
    </row>
    <row r="397" spans="1:20" ht="15.75" collapsed="1" x14ac:dyDescent="0.25">
      <c r="A397" s="4" t="s">
        <v>94</v>
      </c>
      <c r="B397" s="240" t="s">
        <v>95</v>
      </c>
      <c r="C397" s="241"/>
      <c r="D397" s="242">
        <f t="shared" ref="D397:K397" si="19">SUM(D385:D396)</f>
        <v>34931.79</v>
      </c>
      <c r="E397" s="243">
        <f t="shared" si="19"/>
        <v>34931.79</v>
      </c>
      <c r="F397" s="243">
        <f t="shared" si="19"/>
        <v>0</v>
      </c>
      <c r="G397" s="244">
        <f t="shared" si="19"/>
        <v>0</v>
      </c>
      <c r="H397" s="242">
        <f t="shared" si="19"/>
        <v>0</v>
      </c>
      <c r="I397" s="243">
        <f t="shared" si="19"/>
        <v>0</v>
      </c>
      <c r="J397" s="244">
        <f t="shared" si="19"/>
        <v>0</v>
      </c>
      <c r="K397" s="212">
        <f t="shared" si="19"/>
        <v>34931.79</v>
      </c>
      <c r="L397" s="148"/>
      <c r="O397" s="47"/>
      <c r="Q397" s="47"/>
      <c r="S397" s="47"/>
      <c r="T397" s="47"/>
    </row>
    <row r="398" spans="1:20" ht="15.75" hidden="1" outlineLevel="1" x14ac:dyDescent="0.25">
      <c r="A398" s="4"/>
      <c r="B398" s="240"/>
      <c r="C398" s="241"/>
      <c r="D398" s="242">
        <f>[13]Šiluma!$E$39</f>
        <v>71.741683692087406</v>
      </c>
      <c r="E398" s="243">
        <f>[13]Šiluma!$F$39</f>
        <v>0</v>
      </c>
      <c r="F398" s="243">
        <f>[13]Šiluma!$G$39</f>
        <v>0</v>
      </c>
      <c r="G398" s="244">
        <f>[13]Šiluma!$H$39</f>
        <v>71.741683692087406</v>
      </c>
      <c r="H398" s="242">
        <f>[13]Šiluma!$I$39</f>
        <v>0.26225365436420217</v>
      </c>
      <c r="I398" s="243">
        <f>[13]Šiluma!$J$39</f>
        <v>0</v>
      </c>
      <c r="J398" s="244">
        <f>[13]Šiluma!$K$39</f>
        <v>0.26225365436420217</v>
      </c>
      <c r="K398" s="212">
        <f>[13]Šiluma!$L$39</f>
        <v>72.003937346451607</v>
      </c>
      <c r="L398" s="148"/>
      <c r="O398" s="47"/>
      <c r="Q398" s="47"/>
      <c r="S398" s="47"/>
      <c r="T398" s="47"/>
    </row>
    <row r="399" spans="1:20" ht="15.75" hidden="1" outlineLevel="1" x14ac:dyDescent="0.25">
      <c r="A399" s="4"/>
      <c r="B399" s="240"/>
      <c r="C399" s="241"/>
      <c r="D399" s="242">
        <f>[14]Šiluma!$E$39</f>
        <v>178.04214022568442</v>
      </c>
      <c r="E399" s="243">
        <f>[14]Šiluma!$F$39</f>
        <v>82.02</v>
      </c>
      <c r="F399" s="243">
        <f>[14]Šiluma!$G$39</f>
        <v>0</v>
      </c>
      <c r="G399" s="244">
        <f>[14]Šiluma!$H$39</f>
        <v>96.022140225684424</v>
      </c>
      <c r="H399" s="242">
        <f>[14]Šiluma!$I$39</f>
        <v>0.45269563574928234</v>
      </c>
      <c r="I399" s="243">
        <f>[14]Šiluma!$J$39</f>
        <v>0</v>
      </c>
      <c r="J399" s="244">
        <f>[14]Šiluma!$K$39</f>
        <v>0.45269563574928234</v>
      </c>
      <c r="K399" s="212">
        <f>[14]Šiluma!$L$39</f>
        <v>178.4948358614337</v>
      </c>
      <c r="L399" s="148"/>
      <c r="O399" s="47"/>
      <c r="Q399" s="47"/>
      <c r="S399" s="47"/>
      <c r="T399" s="47"/>
    </row>
    <row r="400" spans="1:20" ht="15.75" hidden="1" outlineLevel="1" x14ac:dyDescent="0.25">
      <c r="A400" s="4"/>
      <c r="B400" s="240"/>
      <c r="C400" s="241"/>
      <c r="D400" s="242">
        <f>[15]Šiluma!$E$39</f>
        <v>57.713211029941895</v>
      </c>
      <c r="E400" s="243">
        <f>[15]Šiluma!$F$39</f>
        <v>0</v>
      </c>
      <c r="F400" s="243">
        <f>[15]Šiluma!$G$39</f>
        <v>0</v>
      </c>
      <c r="G400" s="244">
        <f>[15]Šiluma!$H$39</f>
        <v>57.713211029941895</v>
      </c>
      <c r="H400" s="242">
        <f>[15]Šiluma!$I$39</f>
        <v>0.43945860919922319</v>
      </c>
      <c r="I400" s="243">
        <f>[15]Šiluma!$J$39</f>
        <v>0</v>
      </c>
      <c r="J400" s="244">
        <f>[15]Šiluma!$K$39</f>
        <v>0.43945860919922319</v>
      </c>
      <c r="K400" s="212">
        <f>[15]Šiluma!$L$39</f>
        <v>58.152669639141116</v>
      </c>
      <c r="L400" s="148"/>
      <c r="O400" s="47"/>
      <c r="Q400" s="47"/>
      <c r="S400" s="47"/>
      <c r="T400" s="47"/>
    </row>
    <row r="401" spans="1:20" ht="15.75" hidden="1" outlineLevel="1" x14ac:dyDescent="0.25">
      <c r="A401" s="4"/>
      <c r="B401" s="240"/>
      <c r="C401" s="241"/>
      <c r="D401" s="242">
        <f>[16]Šiluma!$E$39</f>
        <v>44.58480346734823</v>
      </c>
      <c r="E401" s="243">
        <f>[16]Šiluma!$F$39</f>
        <v>0</v>
      </c>
      <c r="F401" s="243">
        <f>[16]Šiluma!$G$39</f>
        <v>0</v>
      </c>
      <c r="G401" s="244">
        <f>[16]Šiluma!$H$39</f>
        <v>44.58480346734823</v>
      </c>
      <c r="H401" s="242">
        <f>[16]Šiluma!$I$39</f>
        <v>0.66207500278314746</v>
      </c>
      <c r="I401" s="243">
        <f>[16]Šiluma!$J$39</f>
        <v>0</v>
      </c>
      <c r="J401" s="244">
        <f>[16]Šiluma!$K$39</f>
        <v>0.66207500278314746</v>
      </c>
      <c r="K401" s="212">
        <f>[16]Šiluma!$L$39</f>
        <v>45.246878470131378</v>
      </c>
      <c r="L401" s="148"/>
      <c r="O401" s="47"/>
      <c r="Q401" s="47"/>
      <c r="S401" s="47"/>
      <c r="T401" s="47"/>
    </row>
    <row r="402" spans="1:20" ht="15.75" hidden="1" outlineLevel="1" x14ac:dyDescent="0.25">
      <c r="A402" s="4"/>
      <c r="B402" s="240"/>
      <c r="C402" s="241"/>
      <c r="D402" s="242">
        <f>[17]Šiluma!$E$39</f>
        <v>47.231772292229643</v>
      </c>
      <c r="E402" s="243">
        <f>[17]Šiluma!$F$39</f>
        <v>0</v>
      </c>
      <c r="F402" s="243">
        <f>[17]Šiluma!$G$39</f>
        <v>0</v>
      </c>
      <c r="G402" s="244">
        <f>[17]Šiluma!$H$39</f>
        <v>47.231772292229643</v>
      </c>
      <c r="H402" s="242">
        <f>[17]Šiluma!$I$39</f>
        <v>0.92322006643840748</v>
      </c>
      <c r="I402" s="243">
        <f>[17]Šiluma!$J$39</f>
        <v>0</v>
      </c>
      <c r="J402" s="244">
        <f>[17]Šiluma!$K$39</f>
        <v>0.92322006643840748</v>
      </c>
      <c r="K402" s="212">
        <f>[17]Šiluma!$L$39</f>
        <v>48.154992358668053</v>
      </c>
      <c r="L402" s="148"/>
      <c r="O402" s="47"/>
      <c r="Q402" s="47"/>
      <c r="S402" s="47"/>
      <c r="T402" s="47"/>
    </row>
    <row r="403" spans="1:20" ht="15.75" hidden="1" outlineLevel="1" x14ac:dyDescent="0.25">
      <c r="A403" s="4"/>
      <c r="B403" s="240"/>
      <c r="C403" s="241"/>
      <c r="D403" s="242">
        <f>[18]Šiluma!$E$39</f>
        <v>38.899107888197413</v>
      </c>
      <c r="E403" s="243">
        <f>[18]Šiluma!$F$39</f>
        <v>0</v>
      </c>
      <c r="F403" s="243">
        <f>[18]Šiluma!$G$39</f>
        <v>0</v>
      </c>
      <c r="G403" s="244">
        <f>[18]Šiluma!$H$39</f>
        <v>38.899107888197413</v>
      </c>
      <c r="H403" s="242">
        <f>[18]Šiluma!$I$39</f>
        <v>0.75715173506631372</v>
      </c>
      <c r="I403" s="243">
        <f>[18]Šiluma!$J$39</f>
        <v>0</v>
      </c>
      <c r="J403" s="244">
        <f>[18]Šiluma!$K$39</f>
        <v>0.75715173506631372</v>
      </c>
      <c r="K403" s="212">
        <f>[18]Šiluma!$L$39</f>
        <v>39.656259623263729</v>
      </c>
      <c r="L403" s="148"/>
      <c r="O403" s="47"/>
      <c r="Q403" s="47"/>
      <c r="S403" s="47"/>
      <c r="T403" s="47"/>
    </row>
    <row r="404" spans="1:20" ht="15.75" hidden="1" outlineLevel="1" x14ac:dyDescent="0.25">
      <c r="A404" s="4"/>
      <c r="B404" s="240"/>
      <c r="C404" s="241"/>
      <c r="D404" s="242">
        <f>[19]Šiluma!$E$39</f>
        <v>40.329311759525261</v>
      </c>
      <c r="E404" s="243">
        <f>[19]Šiluma!$F$39</f>
        <v>0</v>
      </c>
      <c r="F404" s="243">
        <f>[19]Šiluma!$G$39</f>
        <v>0</v>
      </c>
      <c r="G404" s="244">
        <f>[19]Šiluma!$H$39</f>
        <v>40.329311759525261</v>
      </c>
      <c r="H404" s="242">
        <f>[19]Šiluma!$I$39</f>
        <v>0.76087791466928256</v>
      </c>
      <c r="I404" s="243">
        <f>[19]Šiluma!$J$39</f>
        <v>0</v>
      </c>
      <c r="J404" s="244">
        <f>[19]Šiluma!$K$39</f>
        <v>0.76087791466928256</v>
      </c>
      <c r="K404" s="212">
        <f>[19]Šiluma!$L$39</f>
        <v>41.090189674194541</v>
      </c>
      <c r="L404" s="148"/>
      <c r="O404" s="47"/>
      <c r="Q404" s="47"/>
      <c r="S404" s="47"/>
      <c r="T404" s="47"/>
    </row>
    <row r="405" spans="1:20" ht="15.75" hidden="1" outlineLevel="1" x14ac:dyDescent="0.25">
      <c r="A405" s="4"/>
      <c r="B405" s="240"/>
      <c r="C405" s="241"/>
      <c r="D405" s="242">
        <f>[20]Šiluma!$E$39</f>
        <v>37.75013940043651</v>
      </c>
      <c r="E405" s="243">
        <f>[20]Šiluma!$F$39</f>
        <v>0</v>
      </c>
      <c r="F405" s="243">
        <f>[20]Šiluma!$G$39</f>
        <v>0</v>
      </c>
      <c r="G405" s="244">
        <f>[20]Šiluma!$H$39</f>
        <v>37.75013940043651</v>
      </c>
      <c r="H405" s="242">
        <f>[20]Šiluma!$I$39</f>
        <v>0.74323217905048333</v>
      </c>
      <c r="I405" s="243">
        <f>[20]Šiluma!$J$39</f>
        <v>0</v>
      </c>
      <c r="J405" s="244">
        <f>[20]Šiluma!$K$39</f>
        <v>0.74323217905048333</v>
      </c>
      <c r="K405" s="212">
        <f>[20]Šiluma!$L$39</f>
        <v>38.49337157948699</v>
      </c>
      <c r="L405" s="148"/>
      <c r="O405" s="47"/>
      <c r="Q405" s="47"/>
      <c r="S405" s="47"/>
      <c r="T405" s="47"/>
    </row>
    <row r="406" spans="1:20" ht="15.75" hidden="1" outlineLevel="1" x14ac:dyDescent="0.25">
      <c r="A406" s="4"/>
      <c r="B406" s="240"/>
      <c r="C406" s="241"/>
      <c r="D406" s="242">
        <f>[21]Šiluma!$E$39</f>
        <v>41.935253860922884</v>
      </c>
      <c r="E406" s="243">
        <f>[21]Šiluma!$F$39</f>
        <v>0</v>
      </c>
      <c r="F406" s="243">
        <f>[21]Šiluma!$G$39</f>
        <v>0</v>
      </c>
      <c r="G406" s="244">
        <f>[21]Šiluma!$H$39</f>
        <v>41.935253860922884</v>
      </c>
      <c r="H406" s="242">
        <f>[21]Šiluma!$I$39</f>
        <v>0.71545862883277522</v>
      </c>
      <c r="I406" s="243">
        <f>[21]Šiluma!$J$39</f>
        <v>0</v>
      </c>
      <c r="J406" s="244">
        <f>[21]Šiluma!$K$39</f>
        <v>0.71545862883277522</v>
      </c>
      <c r="K406" s="212">
        <f>[21]Šiluma!$L$39</f>
        <v>42.650712489755662</v>
      </c>
      <c r="L406" s="148"/>
      <c r="O406" s="47"/>
      <c r="Q406" s="47"/>
      <c r="S406" s="47"/>
      <c r="T406" s="47"/>
    </row>
    <row r="407" spans="1:20" ht="15.75" hidden="1" outlineLevel="1" x14ac:dyDescent="0.25">
      <c r="A407" s="4"/>
      <c r="B407" s="240"/>
      <c r="C407" s="241"/>
      <c r="D407" s="242">
        <f>[22]Šiluma!$E$39</f>
        <v>47.570077831562294</v>
      </c>
      <c r="E407" s="243">
        <f>[22]Šiluma!$F$39</f>
        <v>0</v>
      </c>
      <c r="F407" s="243">
        <f>[22]Šiluma!$G$39</f>
        <v>0</v>
      </c>
      <c r="G407" s="244">
        <f>[22]Šiluma!$H$39</f>
        <v>47.570077831562294</v>
      </c>
      <c r="H407" s="242">
        <f>[22]Šiluma!$I$39</f>
        <v>0.80387946634777452</v>
      </c>
      <c r="I407" s="243">
        <f>[22]Šiluma!$J$39</f>
        <v>0</v>
      </c>
      <c r="J407" s="244">
        <f>[22]Šiluma!$K$39</f>
        <v>0.80387946634777452</v>
      </c>
      <c r="K407" s="212">
        <f>[22]Šiluma!$L$39</f>
        <v>48.373957297910067</v>
      </c>
      <c r="L407" s="148"/>
      <c r="O407" s="47"/>
      <c r="Q407" s="47"/>
      <c r="S407" s="47"/>
      <c r="T407" s="47"/>
    </row>
    <row r="408" spans="1:20" ht="15.75" hidden="1" outlineLevel="1" x14ac:dyDescent="0.25">
      <c r="A408" s="4"/>
      <c r="B408" s="240"/>
      <c r="C408" s="241"/>
      <c r="D408" s="242">
        <f>[23]Šiluma!$E$39</f>
        <v>3048.2973437303622</v>
      </c>
      <c r="E408" s="243">
        <f>[23]Šiluma!$F$39</f>
        <v>3000</v>
      </c>
      <c r="F408" s="243">
        <f>[23]Šiluma!$G$39</f>
        <v>0</v>
      </c>
      <c r="G408" s="244">
        <f>[23]Šiluma!$H$39</f>
        <v>48.297343730362137</v>
      </c>
      <c r="H408" s="242">
        <f>[23]Šiluma!$I$39</f>
        <v>0.66022305889038846</v>
      </c>
      <c r="I408" s="243">
        <f>[23]Šiluma!$J$39</f>
        <v>0</v>
      </c>
      <c r="J408" s="244">
        <f>[23]Šiluma!$K$39</f>
        <v>0.66022305889038846</v>
      </c>
      <c r="K408" s="212">
        <f>[23]Šiluma!$L$39</f>
        <v>3048.9575667892527</v>
      </c>
      <c r="L408" s="148"/>
      <c r="O408" s="47"/>
      <c r="Q408" s="47"/>
      <c r="S408" s="47"/>
      <c r="T408" s="47"/>
    </row>
    <row r="409" spans="1:20" ht="15.75" hidden="1" outlineLevel="1" x14ac:dyDescent="0.25">
      <c r="A409" s="4"/>
      <c r="B409" s="240"/>
      <c r="C409" s="241"/>
      <c r="D409" s="242">
        <f>[24]Šiluma!$E$39</f>
        <v>145.79512153030419</v>
      </c>
      <c r="E409" s="243">
        <f>[24]Šiluma!$F$39</f>
        <v>90</v>
      </c>
      <c r="F409" s="243">
        <f>[24]Šiluma!$G$39</f>
        <v>0</v>
      </c>
      <c r="G409" s="244">
        <f>[24]Šiluma!$H$39</f>
        <v>55.795121530304179</v>
      </c>
      <c r="H409" s="242">
        <f>[24]Šiluma!$I$39</f>
        <v>0.56831807576023741</v>
      </c>
      <c r="I409" s="243">
        <f>[24]Šiluma!$J$39</f>
        <v>0</v>
      </c>
      <c r="J409" s="244">
        <f>[24]Šiluma!$K$39</f>
        <v>0.56831807576023741</v>
      </c>
      <c r="K409" s="212">
        <f>[24]Šiluma!$L$39</f>
        <v>146.36343960606442</v>
      </c>
      <c r="L409" s="148"/>
      <c r="O409" s="47"/>
      <c r="Q409" s="47"/>
      <c r="S409" s="47"/>
      <c r="T409" s="47"/>
    </row>
    <row r="410" spans="1:20" ht="15.75" collapsed="1" x14ac:dyDescent="0.25">
      <c r="A410" s="4" t="s">
        <v>96</v>
      </c>
      <c r="B410" s="240" t="s">
        <v>16</v>
      </c>
      <c r="C410" s="241"/>
      <c r="D410" s="242">
        <f t="shared" ref="D410:K410" si="20">SUM(D398:D409)</f>
        <v>3799.8899667086025</v>
      </c>
      <c r="E410" s="243">
        <f t="shared" si="20"/>
        <v>3172.02</v>
      </c>
      <c r="F410" s="243">
        <f t="shared" si="20"/>
        <v>0</v>
      </c>
      <c r="G410" s="244">
        <f t="shared" si="20"/>
        <v>627.86996670860242</v>
      </c>
      <c r="H410" s="242">
        <f t="shared" si="20"/>
        <v>7.7488440271515193</v>
      </c>
      <c r="I410" s="243">
        <f t="shared" si="20"/>
        <v>0</v>
      </c>
      <c r="J410" s="244">
        <f t="shared" si="20"/>
        <v>7.7488440271515193</v>
      </c>
      <c r="K410" s="212">
        <f t="shared" si="20"/>
        <v>3807.6388107357539</v>
      </c>
      <c r="L410" s="148"/>
      <c r="O410" s="47"/>
      <c r="Q410" s="47"/>
      <c r="S410" s="47"/>
      <c r="T410" s="47"/>
    </row>
    <row r="411" spans="1:20" ht="15.75" hidden="1" outlineLevel="1" x14ac:dyDescent="0.25">
      <c r="A411" s="20"/>
      <c r="B411" s="245"/>
      <c r="C411" s="246"/>
      <c r="D411" s="247">
        <f>[13]Šiluma!$E$40</f>
        <v>0</v>
      </c>
      <c r="E411" s="248">
        <f>[13]Šiluma!$F$40</f>
        <v>0</v>
      </c>
      <c r="F411" s="248">
        <f>[13]Šiluma!$G$40</f>
        <v>0</v>
      </c>
      <c r="G411" s="249">
        <f>[13]Šiluma!$H$40</f>
        <v>0</v>
      </c>
      <c r="H411" s="247">
        <f>[13]Šiluma!$I$40</f>
        <v>0</v>
      </c>
      <c r="I411" s="248">
        <f>[13]Šiluma!$J$40</f>
        <v>0</v>
      </c>
      <c r="J411" s="249">
        <f>[13]Šiluma!$K$40</f>
        <v>0</v>
      </c>
      <c r="K411" s="229">
        <f>[13]Šiluma!$L$40</f>
        <v>0</v>
      </c>
      <c r="L411" s="148"/>
      <c r="O411" s="47"/>
      <c r="Q411" s="47"/>
      <c r="S411" s="47"/>
      <c r="T411" s="47"/>
    </row>
    <row r="412" spans="1:20" ht="15.75" hidden="1" outlineLevel="1" x14ac:dyDescent="0.25">
      <c r="A412" s="20"/>
      <c r="B412" s="245"/>
      <c r="C412" s="246"/>
      <c r="D412" s="247">
        <f>[14]Šiluma!$E$40</f>
        <v>0</v>
      </c>
      <c r="E412" s="248">
        <f>[14]Šiluma!$F$40</f>
        <v>0</v>
      </c>
      <c r="F412" s="248">
        <f>[14]Šiluma!$G$40</f>
        <v>0</v>
      </c>
      <c r="G412" s="249">
        <f>[14]Šiluma!$H$40</f>
        <v>0</v>
      </c>
      <c r="H412" s="247">
        <f>[14]Šiluma!$I$40</f>
        <v>0</v>
      </c>
      <c r="I412" s="248">
        <f>[14]Šiluma!$J$40</f>
        <v>0</v>
      </c>
      <c r="J412" s="249">
        <f>[14]Šiluma!$K$40</f>
        <v>0</v>
      </c>
      <c r="K412" s="229">
        <f>[14]Šiluma!$L$40</f>
        <v>0</v>
      </c>
      <c r="L412" s="148"/>
      <c r="O412" s="47"/>
      <c r="Q412" s="47"/>
      <c r="S412" s="47"/>
      <c r="T412" s="47"/>
    </row>
    <row r="413" spans="1:20" ht="15.75" hidden="1" outlineLevel="1" x14ac:dyDescent="0.25">
      <c r="A413" s="20"/>
      <c r="B413" s="245"/>
      <c r="C413" s="246"/>
      <c r="D413" s="247">
        <f>[15]Šiluma!$E$40</f>
        <v>0</v>
      </c>
      <c r="E413" s="248">
        <f>[15]Šiluma!$F$40</f>
        <v>0</v>
      </c>
      <c r="F413" s="248">
        <f>[15]Šiluma!$G$40</f>
        <v>0</v>
      </c>
      <c r="G413" s="249">
        <f>[15]Šiluma!$H$40</f>
        <v>0</v>
      </c>
      <c r="H413" s="247">
        <f>[15]Šiluma!$I$40</f>
        <v>0</v>
      </c>
      <c r="I413" s="248">
        <f>[15]Šiluma!$J$40</f>
        <v>0</v>
      </c>
      <c r="J413" s="249">
        <f>[15]Šiluma!$K$40</f>
        <v>0</v>
      </c>
      <c r="K413" s="229">
        <f>[15]Šiluma!$L$40</f>
        <v>0</v>
      </c>
      <c r="L413" s="148"/>
      <c r="O413" s="47"/>
      <c r="Q413" s="47"/>
      <c r="S413" s="47"/>
      <c r="T413" s="47"/>
    </row>
    <row r="414" spans="1:20" ht="15.75" hidden="1" outlineLevel="1" x14ac:dyDescent="0.25">
      <c r="A414" s="20"/>
      <c r="B414" s="245"/>
      <c r="C414" s="246"/>
      <c r="D414" s="247">
        <f>[16]Šiluma!$E$40</f>
        <v>0</v>
      </c>
      <c r="E414" s="248">
        <f>[16]Šiluma!$F$40</f>
        <v>0</v>
      </c>
      <c r="F414" s="248">
        <f>[16]Šiluma!$G$40</f>
        <v>0</v>
      </c>
      <c r="G414" s="249">
        <f>[16]Šiluma!$H$40</f>
        <v>0</v>
      </c>
      <c r="H414" s="247">
        <f>[16]Šiluma!$I$40</f>
        <v>0</v>
      </c>
      <c r="I414" s="248">
        <f>[16]Šiluma!$J$40</f>
        <v>0</v>
      </c>
      <c r="J414" s="249">
        <f>[16]Šiluma!$K$40</f>
        <v>0</v>
      </c>
      <c r="K414" s="229">
        <f>[16]Šiluma!$L$40</f>
        <v>0</v>
      </c>
      <c r="L414" s="148"/>
      <c r="O414" s="47"/>
      <c r="Q414" s="47"/>
      <c r="S414" s="47"/>
      <c r="T414" s="47"/>
    </row>
    <row r="415" spans="1:20" ht="15.75" hidden="1" outlineLevel="1" x14ac:dyDescent="0.25">
      <c r="A415" s="20"/>
      <c r="B415" s="245"/>
      <c r="C415" s="246"/>
      <c r="D415" s="247">
        <f>[17]Šiluma!$E$40</f>
        <v>0</v>
      </c>
      <c r="E415" s="248">
        <f>[17]Šiluma!$F$40</f>
        <v>0</v>
      </c>
      <c r="F415" s="248">
        <f>[17]Šiluma!$G$40</f>
        <v>0</v>
      </c>
      <c r="G415" s="249">
        <f>[17]Šiluma!$H$40</f>
        <v>0</v>
      </c>
      <c r="H415" s="247">
        <f>[17]Šiluma!$I$40</f>
        <v>0</v>
      </c>
      <c r="I415" s="248">
        <f>[17]Šiluma!$J$40</f>
        <v>0</v>
      </c>
      <c r="J415" s="249">
        <f>[17]Šiluma!$K$40</f>
        <v>0</v>
      </c>
      <c r="K415" s="229">
        <f>[17]Šiluma!$L$40</f>
        <v>0</v>
      </c>
      <c r="L415" s="148"/>
      <c r="O415" s="47"/>
      <c r="Q415" s="47"/>
      <c r="S415" s="47"/>
      <c r="T415" s="47"/>
    </row>
    <row r="416" spans="1:20" ht="15.75" hidden="1" outlineLevel="1" x14ac:dyDescent="0.25">
      <c r="A416" s="20"/>
      <c r="B416" s="245"/>
      <c r="C416" s="246"/>
      <c r="D416" s="247">
        <f>[18]Šiluma!$E$40</f>
        <v>0</v>
      </c>
      <c r="E416" s="248">
        <f>[18]Šiluma!$F$40</f>
        <v>0</v>
      </c>
      <c r="F416" s="248">
        <f>[18]Šiluma!$G$40</f>
        <v>0</v>
      </c>
      <c r="G416" s="249">
        <f>[18]Šiluma!$H$40</f>
        <v>0</v>
      </c>
      <c r="H416" s="247">
        <f>[18]Šiluma!$I$40</f>
        <v>0</v>
      </c>
      <c r="I416" s="248">
        <f>[18]Šiluma!$J$40</f>
        <v>0</v>
      </c>
      <c r="J416" s="249">
        <f>[18]Šiluma!$K$40</f>
        <v>0</v>
      </c>
      <c r="K416" s="229">
        <f>[18]Šiluma!$L$40</f>
        <v>0</v>
      </c>
      <c r="L416" s="148"/>
      <c r="O416" s="47"/>
      <c r="Q416" s="47"/>
      <c r="S416" s="47"/>
      <c r="T416" s="47"/>
    </row>
    <row r="417" spans="1:20" ht="15.75" hidden="1" outlineLevel="1" x14ac:dyDescent="0.25">
      <c r="A417" s="20"/>
      <c r="B417" s="245"/>
      <c r="C417" s="246"/>
      <c r="D417" s="247">
        <f>[19]Šiluma!$E$40</f>
        <v>0</v>
      </c>
      <c r="E417" s="248">
        <f>[19]Šiluma!$F$40</f>
        <v>0</v>
      </c>
      <c r="F417" s="248">
        <f>[19]Šiluma!$G$40</f>
        <v>0</v>
      </c>
      <c r="G417" s="249">
        <f>[19]Šiluma!$H$40</f>
        <v>0</v>
      </c>
      <c r="H417" s="247">
        <f>[19]Šiluma!$I$40</f>
        <v>0</v>
      </c>
      <c r="I417" s="248">
        <f>[19]Šiluma!$J$40</f>
        <v>0</v>
      </c>
      <c r="J417" s="249">
        <f>[19]Šiluma!$K$40</f>
        <v>0</v>
      </c>
      <c r="K417" s="229">
        <f>[19]Šiluma!$L$40</f>
        <v>0</v>
      </c>
      <c r="L417" s="148"/>
      <c r="O417" s="47"/>
      <c r="Q417" s="47"/>
      <c r="S417" s="47"/>
      <c r="T417" s="47"/>
    </row>
    <row r="418" spans="1:20" ht="15.75" hidden="1" outlineLevel="1" x14ac:dyDescent="0.25">
      <c r="A418" s="20"/>
      <c r="B418" s="245"/>
      <c r="C418" s="246"/>
      <c r="D418" s="247">
        <f>[20]Šiluma!$E$40</f>
        <v>0</v>
      </c>
      <c r="E418" s="248">
        <f>[20]Šiluma!$F$40</f>
        <v>0</v>
      </c>
      <c r="F418" s="248">
        <f>[20]Šiluma!$G$40</f>
        <v>0</v>
      </c>
      <c r="G418" s="249">
        <f>[20]Šiluma!$H$40</f>
        <v>0</v>
      </c>
      <c r="H418" s="247">
        <f>[20]Šiluma!$I$40</f>
        <v>0</v>
      </c>
      <c r="I418" s="248">
        <f>[20]Šiluma!$J$40</f>
        <v>0</v>
      </c>
      <c r="J418" s="249">
        <f>[20]Šiluma!$K$40</f>
        <v>0</v>
      </c>
      <c r="K418" s="229">
        <f>[20]Šiluma!$L$40</f>
        <v>0</v>
      </c>
      <c r="L418" s="148"/>
      <c r="O418" s="47"/>
      <c r="Q418" s="47"/>
      <c r="S418" s="47"/>
      <c r="T418" s="47"/>
    </row>
    <row r="419" spans="1:20" ht="15.75" hidden="1" outlineLevel="1" x14ac:dyDescent="0.25">
      <c r="A419" s="20"/>
      <c r="B419" s="245"/>
      <c r="C419" s="246"/>
      <c r="D419" s="247">
        <f>[21]Šiluma!$E$40</f>
        <v>0</v>
      </c>
      <c r="E419" s="248">
        <f>[21]Šiluma!$F$40</f>
        <v>0</v>
      </c>
      <c r="F419" s="248">
        <f>[21]Šiluma!$G$40</f>
        <v>0</v>
      </c>
      <c r="G419" s="249">
        <f>[21]Šiluma!$H$40</f>
        <v>0</v>
      </c>
      <c r="H419" s="247">
        <f>[21]Šiluma!$I$40</f>
        <v>0</v>
      </c>
      <c r="I419" s="248">
        <f>[21]Šiluma!$J$40</f>
        <v>0</v>
      </c>
      <c r="J419" s="249">
        <f>[21]Šiluma!$K$40</f>
        <v>0</v>
      </c>
      <c r="K419" s="229">
        <f>[21]Šiluma!$L$40</f>
        <v>0</v>
      </c>
      <c r="L419" s="148"/>
      <c r="O419" s="47"/>
      <c r="Q419" s="47"/>
      <c r="S419" s="47"/>
      <c r="T419" s="47"/>
    </row>
    <row r="420" spans="1:20" ht="15.75" hidden="1" outlineLevel="1" x14ac:dyDescent="0.25">
      <c r="A420" s="20"/>
      <c r="B420" s="245"/>
      <c r="C420" s="246"/>
      <c r="D420" s="247">
        <f>[22]Šiluma!$E$40</f>
        <v>0</v>
      </c>
      <c r="E420" s="248">
        <f>[22]Šiluma!$F$40</f>
        <v>0</v>
      </c>
      <c r="F420" s="248">
        <f>[22]Šiluma!$G$40</f>
        <v>0</v>
      </c>
      <c r="G420" s="249">
        <f>[22]Šiluma!$H$40</f>
        <v>0</v>
      </c>
      <c r="H420" s="247">
        <f>[22]Šiluma!$I$40</f>
        <v>0</v>
      </c>
      <c r="I420" s="248">
        <f>[22]Šiluma!$J$40</f>
        <v>0</v>
      </c>
      <c r="J420" s="249">
        <f>[22]Šiluma!$K$40</f>
        <v>0</v>
      </c>
      <c r="K420" s="229">
        <f>[22]Šiluma!$L$40</f>
        <v>0</v>
      </c>
      <c r="L420" s="148"/>
      <c r="O420" s="47"/>
      <c r="Q420" s="47"/>
      <c r="S420" s="47"/>
      <c r="T420" s="47"/>
    </row>
    <row r="421" spans="1:20" ht="15.75" hidden="1" outlineLevel="1" x14ac:dyDescent="0.25">
      <c r="A421" s="20"/>
      <c r="B421" s="245"/>
      <c r="C421" s="246"/>
      <c r="D421" s="247">
        <f>[23]Šiluma!$E$40</f>
        <v>0</v>
      </c>
      <c r="E421" s="248">
        <f>[23]Šiluma!$F$40</f>
        <v>0</v>
      </c>
      <c r="F421" s="248">
        <f>[23]Šiluma!$G$40</f>
        <v>0</v>
      </c>
      <c r="G421" s="249">
        <f>[23]Šiluma!$H$40</f>
        <v>0</v>
      </c>
      <c r="H421" s="247">
        <f>[23]Šiluma!$I$40</f>
        <v>0</v>
      </c>
      <c r="I421" s="248">
        <f>[23]Šiluma!$J$40</f>
        <v>0</v>
      </c>
      <c r="J421" s="249">
        <f>[23]Šiluma!$K$40</f>
        <v>0</v>
      </c>
      <c r="K421" s="229">
        <f>[23]Šiluma!$L$40</f>
        <v>0</v>
      </c>
      <c r="L421" s="148"/>
      <c r="O421" s="47"/>
      <c r="Q421" s="47"/>
      <c r="S421" s="47"/>
      <c r="T421" s="47"/>
    </row>
    <row r="422" spans="1:20" ht="15.75" hidden="1" outlineLevel="1" x14ac:dyDescent="0.25">
      <c r="A422" s="20"/>
      <c r="B422" s="245"/>
      <c r="C422" s="246"/>
      <c r="D422" s="247">
        <f>[24]Šiluma!$E$40</f>
        <v>0</v>
      </c>
      <c r="E422" s="248">
        <f>[24]Šiluma!$F$40</f>
        <v>0</v>
      </c>
      <c r="F422" s="248">
        <f>[24]Šiluma!$G$40</f>
        <v>0</v>
      </c>
      <c r="G422" s="249">
        <f>[24]Šiluma!$H$40</f>
        <v>0</v>
      </c>
      <c r="H422" s="247">
        <f>[24]Šiluma!$I$40</f>
        <v>0</v>
      </c>
      <c r="I422" s="248">
        <f>[24]Šiluma!$J$40</f>
        <v>0</v>
      </c>
      <c r="J422" s="249">
        <f>[24]Šiluma!$K$40</f>
        <v>0</v>
      </c>
      <c r="K422" s="229">
        <f>[24]Šiluma!$L$40</f>
        <v>0</v>
      </c>
      <c r="L422" s="148"/>
      <c r="O422" s="47"/>
      <c r="Q422" s="47"/>
      <c r="S422" s="47"/>
      <c r="T422" s="47"/>
    </row>
    <row r="423" spans="1:20" ht="16.5" collapsed="1" thickBot="1" x14ac:dyDescent="0.3">
      <c r="A423" s="20" t="s">
        <v>97</v>
      </c>
      <c r="B423" s="250" t="s">
        <v>17</v>
      </c>
      <c r="C423" s="251"/>
      <c r="D423" s="247">
        <f t="shared" ref="D423:K423" si="21">SUM(D411:D422)</f>
        <v>0</v>
      </c>
      <c r="E423" s="248">
        <f t="shared" si="21"/>
        <v>0</v>
      </c>
      <c r="F423" s="248">
        <f t="shared" si="21"/>
        <v>0</v>
      </c>
      <c r="G423" s="249">
        <f t="shared" si="21"/>
        <v>0</v>
      </c>
      <c r="H423" s="247">
        <f t="shared" si="21"/>
        <v>0</v>
      </c>
      <c r="I423" s="248">
        <f t="shared" si="21"/>
        <v>0</v>
      </c>
      <c r="J423" s="249">
        <f t="shared" si="21"/>
        <v>0</v>
      </c>
      <c r="K423" s="229">
        <f t="shared" si="21"/>
        <v>0</v>
      </c>
      <c r="L423" s="148"/>
      <c r="O423" s="47"/>
      <c r="Q423" s="47"/>
      <c r="S423" s="47"/>
      <c r="T423" s="47"/>
    </row>
    <row r="424" spans="1:20" ht="16.5" hidden="1" outlineLevel="1" thickBot="1" x14ac:dyDescent="0.3">
      <c r="A424" s="149"/>
      <c r="B424" s="252"/>
      <c r="C424" s="51"/>
      <c r="D424" s="203">
        <f>[13]Šiluma!$E$41</f>
        <v>6219.4090203795195</v>
      </c>
      <c r="E424" s="204">
        <f>[13]Šiluma!$F$41</f>
        <v>4611.3445044297187</v>
      </c>
      <c r="F424" s="204">
        <f>[13]Šiluma!$G$41</f>
        <v>1109.666181468323</v>
      </c>
      <c r="G424" s="205">
        <f>[13]Šiluma!$H$41</f>
        <v>498.39833448147766</v>
      </c>
      <c r="H424" s="203">
        <f>[13]Šiluma!$I$41</f>
        <v>82.201997680777225</v>
      </c>
      <c r="I424" s="204">
        <f>[13]Šiluma!$J$41</f>
        <v>10.459777900181152</v>
      </c>
      <c r="J424" s="205">
        <f>[13]Šiluma!$K$41</f>
        <v>71.742219780596074</v>
      </c>
      <c r="K424" s="206">
        <f>[13]Šiluma!$L$41</f>
        <v>6301.6110180602964</v>
      </c>
      <c r="L424" s="148"/>
      <c r="O424" s="47"/>
      <c r="Q424" s="47"/>
      <c r="S424" s="47"/>
      <c r="T424" s="47"/>
    </row>
    <row r="425" spans="1:20" ht="16.5" hidden="1" outlineLevel="1" thickBot="1" x14ac:dyDescent="0.3">
      <c r="A425" s="149"/>
      <c r="B425" s="252"/>
      <c r="C425" s="51"/>
      <c r="D425" s="203">
        <f>[14]Šiluma!$E$41</f>
        <v>4698.4399097921341</v>
      </c>
      <c r="E425" s="204">
        <f>[14]Šiluma!$F$41</f>
        <v>3496.6095530636821</v>
      </c>
      <c r="F425" s="204">
        <f>[14]Šiluma!$G$41</f>
        <v>826.40159508412273</v>
      </c>
      <c r="G425" s="205">
        <f>[14]Šiluma!$H$41</f>
        <v>375.42876164432926</v>
      </c>
      <c r="H425" s="203">
        <f>[14]Šiluma!$I$41</f>
        <v>72.888969984156546</v>
      </c>
      <c r="I425" s="204">
        <f>[14]Šiluma!$J$41</f>
        <v>27.672320363444655</v>
      </c>
      <c r="J425" s="205">
        <f>[14]Šiluma!$K$41</f>
        <v>45.216649620711891</v>
      </c>
      <c r="K425" s="206">
        <f>[14]Šiluma!$L$41</f>
        <v>4771.3288797762907</v>
      </c>
      <c r="L425" s="148"/>
      <c r="O425" s="47"/>
      <c r="Q425" s="47"/>
      <c r="S425" s="47"/>
      <c r="T425" s="47"/>
    </row>
    <row r="426" spans="1:20" ht="16.5" hidden="1" outlineLevel="1" thickBot="1" x14ac:dyDescent="0.3">
      <c r="A426" s="149"/>
      <c r="B426" s="252"/>
      <c r="C426" s="51"/>
      <c r="D426" s="203">
        <f>[15]Šiluma!$E$41</f>
        <v>5770.6523903006073</v>
      </c>
      <c r="E426" s="204">
        <f>[15]Šiluma!$F$41</f>
        <v>4401.3247718584371</v>
      </c>
      <c r="F426" s="204">
        <f>[15]Šiluma!$G$41</f>
        <v>1016.8555959758532</v>
      </c>
      <c r="G426" s="205">
        <f>[15]Šiluma!$H$41</f>
        <v>352.47202246631684</v>
      </c>
      <c r="H426" s="203">
        <f>[15]Šiluma!$I$41</f>
        <v>127.19797698732559</v>
      </c>
      <c r="I426" s="204">
        <f>[15]Šiluma!$J$41</f>
        <v>69.601281685230646</v>
      </c>
      <c r="J426" s="205">
        <f>[15]Šiluma!$K$41</f>
        <v>57.596695302094936</v>
      </c>
      <c r="K426" s="206">
        <f>[15]Šiluma!$L$41</f>
        <v>5897.8503672879333</v>
      </c>
      <c r="L426" s="148"/>
      <c r="O426" s="47"/>
      <c r="Q426" s="47"/>
      <c r="S426" s="47"/>
      <c r="T426" s="47"/>
    </row>
    <row r="427" spans="1:20" ht="16.5" hidden="1" outlineLevel="1" thickBot="1" x14ac:dyDescent="0.3">
      <c r="A427" s="149"/>
      <c r="B427" s="252"/>
      <c r="C427" s="51"/>
      <c r="D427" s="203">
        <f>[16]Šiluma!$E$41</f>
        <v>4554.6189541884614</v>
      </c>
      <c r="E427" s="204">
        <f>[16]Šiluma!$F$41</f>
        <v>3085.9268302969267</v>
      </c>
      <c r="F427" s="204">
        <f>[16]Šiluma!$G$41</f>
        <v>1071.629104791981</v>
      </c>
      <c r="G427" s="205">
        <f>[16]Šiluma!$H$41</f>
        <v>397.06301909955323</v>
      </c>
      <c r="H427" s="203">
        <f>[16]Šiluma!$I$41</f>
        <v>182.75726750599131</v>
      </c>
      <c r="I427" s="204">
        <f>[16]Šiluma!$J$41</f>
        <v>110.76445021431927</v>
      </c>
      <c r="J427" s="205">
        <f>[16]Šiluma!$K$41</f>
        <v>71.99281729167204</v>
      </c>
      <c r="K427" s="206">
        <f>[16]Šiluma!$L$41</f>
        <v>4737.3762216944524</v>
      </c>
      <c r="L427" s="148"/>
      <c r="O427" s="47"/>
      <c r="Q427" s="47"/>
      <c r="S427" s="47"/>
      <c r="T427" s="47"/>
    </row>
    <row r="428" spans="1:20" ht="16.5" hidden="1" outlineLevel="1" thickBot="1" x14ac:dyDescent="0.3">
      <c r="A428" s="149"/>
      <c r="B428" s="252"/>
      <c r="C428" s="51"/>
      <c r="D428" s="203">
        <f>[17]Šiluma!$E$41</f>
        <v>4220.613572346535</v>
      </c>
      <c r="E428" s="204">
        <f>[17]Šiluma!$F$41</f>
        <v>2762.205625703391</v>
      </c>
      <c r="F428" s="204">
        <f>[17]Šiluma!$G$41</f>
        <v>1071.1211900658918</v>
      </c>
      <c r="G428" s="205">
        <f>[17]Šiluma!$H$41</f>
        <v>387.2867565772525</v>
      </c>
      <c r="H428" s="203">
        <f>[17]Šiluma!$I$41</f>
        <v>141.47844387725524</v>
      </c>
      <c r="I428" s="204">
        <f>[17]Šiluma!$J$41</f>
        <v>72.603083968471424</v>
      </c>
      <c r="J428" s="205">
        <f>[17]Šiluma!$K$41</f>
        <v>68.875359908783793</v>
      </c>
      <c r="K428" s="206">
        <f>[17]Šiluma!$L$41</f>
        <v>4362.0920162237899</v>
      </c>
      <c r="L428" s="148"/>
      <c r="O428" s="47"/>
      <c r="Q428" s="47"/>
      <c r="S428" s="47"/>
      <c r="T428" s="47"/>
    </row>
    <row r="429" spans="1:20" ht="16.5" hidden="1" outlineLevel="1" thickBot="1" x14ac:dyDescent="0.3">
      <c r="A429" s="149"/>
      <c r="B429" s="252"/>
      <c r="C429" s="51"/>
      <c r="D429" s="203">
        <f>[18]Šiluma!$E$41</f>
        <v>3164.7937016264405</v>
      </c>
      <c r="E429" s="204">
        <f>[18]Šiluma!$F$41</f>
        <v>2200.3203780308031</v>
      </c>
      <c r="F429" s="204">
        <f>[18]Šiluma!$G$41</f>
        <v>573.57014191286567</v>
      </c>
      <c r="G429" s="205">
        <f>[18]Šiluma!$H$41</f>
        <v>390.90318168277213</v>
      </c>
      <c r="H429" s="203">
        <f>[18]Šiluma!$I$41</f>
        <v>160.92032255337307</v>
      </c>
      <c r="I429" s="204">
        <f>[18]Šiluma!$J$41</f>
        <v>96.037284045944219</v>
      </c>
      <c r="J429" s="205">
        <f>[18]Šiluma!$K$41</f>
        <v>64.88303850742885</v>
      </c>
      <c r="K429" s="206">
        <f>[18]Šiluma!$L$41</f>
        <v>3325.7140241798134</v>
      </c>
      <c r="L429" s="148"/>
      <c r="O429" s="47"/>
      <c r="Q429" s="47"/>
      <c r="S429" s="47"/>
      <c r="T429" s="47"/>
    </row>
    <row r="430" spans="1:20" ht="16.5" hidden="1" outlineLevel="1" thickBot="1" x14ac:dyDescent="0.3">
      <c r="A430" s="149"/>
      <c r="B430" s="252"/>
      <c r="C430" s="51"/>
      <c r="D430" s="203">
        <f>[19]Šiluma!$E$41</f>
        <v>3451.5223468064851</v>
      </c>
      <c r="E430" s="204">
        <f>[19]Šiluma!$F$41</f>
        <v>2376.8126548292585</v>
      </c>
      <c r="F430" s="204">
        <f>[19]Šiluma!$G$41</f>
        <v>749.12703262864557</v>
      </c>
      <c r="G430" s="205">
        <f>[19]Šiluma!$H$41</f>
        <v>325.58265934858082</v>
      </c>
      <c r="H430" s="203">
        <f>[19]Šiluma!$I$41</f>
        <v>129.20407209497742</v>
      </c>
      <c r="I430" s="204">
        <f>[19]Šiluma!$J$41</f>
        <v>65.602266619519099</v>
      </c>
      <c r="J430" s="205">
        <f>[19]Šiluma!$K$41</f>
        <v>63.601805475458328</v>
      </c>
      <c r="K430" s="206">
        <f>[19]Šiluma!$L$41</f>
        <v>3580.7264189014627</v>
      </c>
      <c r="L430" s="148"/>
      <c r="O430" s="47"/>
      <c r="Q430" s="47"/>
      <c r="S430" s="47"/>
      <c r="T430" s="47"/>
    </row>
    <row r="431" spans="1:20" ht="16.5" hidden="1" outlineLevel="1" thickBot="1" x14ac:dyDescent="0.3">
      <c r="A431" s="149"/>
      <c r="B431" s="252"/>
      <c r="C431" s="51"/>
      <c r="D431" s="203">
        <f>[20]Šiluma!$E$41</f>
        <v>3755.7582235633972</v>
      </c>
      <c r="E431" s="204">
        <f>[20]Šiluma!$F$41</f>
        <v>2778.4500453245209</v>
      </c>
      <c r="F431" s="204">
        <f>[20]Šiluma!$G$41</f>
        <v>709.11617184011334</v>
      </c>
      <c r="G431" s="205">
        <f>[20]Šiluma!$H$41</f>
        <v>268.19200639876283</v>
      </c>
      <c r="H431" s="203">
        <f>[20]Šiluma!$I$41</f>
        <v>166.36955959059512</v>
      </c>
      <c r="I431" s="204">
        <f>[20]Šiluma!$J$41</f>
        <v>117.0475147672075</v>
      </c>
      <c r="J431" s="205">
        <f>[20]Šiluma!$K$41</f>
        <v>49.322044823387635</v>
      </c>
      <c r="K431" s="206">
        <f>[20]Šiluma!$L$41</f>
        <v>3922.1277831539924</v>
      </c>
      <c r="L431" s="148"/>
      <c r="O431" s="47"/>
      <c r="Q431" s="47"/>
      <c r="S431" s="47"/>
      <c r="T431" s="47"/>
    </row>
    <row r="432" spans="1:20" ht="16.5" hidden="1" outlineLevel="1" thickBot="1" x14ac:dyDescent="0.3">
      <c r="A432" s="149"/>
      <c r="B432" s="252"/>
      <c r="C432" s="51"/>
      <c r="D432" s="203">
        <f>[21]Šiluma!$E$41</f>
        <v>3809.4934605716408</v>
      </c>
      <c r="E432" s="204">
        <f>[21]Šiluma!$F$41</f>
        <v>2814.5171381642549</v>
      </c>
      <c r="F432" s="204">
        <f>[21]Šiluma!$G$41</f>
        <v>639.3718227912957</v>
      </c>
      <c r="G432" s="205">
        <f>[21]Šiluma!$H$41</f>
        <v>355.6044996160901</v>
      </c>
      <c r="H432" s="203">
        <f>[21]Šiluma!$I$41</f>
        <v>172.00191587329019</v>
      </c>
      <c r="I432" s="204">
        <f>[21]Šiluma!$J$41</f>
        <v>106.20462875689994</v>
      </c>
      <c r="J432" s="205">
        <f>[21]Šiluma!$K$41</f>
        <v>65.797287116390265</v>
      </c>
      <c r="K432" s="206">
        <f>[21]Šiluma!$L$41</f>
        <v>3981.495376444931</v>
      </c>
      <c r="L432" s="148"/>
      <c r="O432" s="47"/>
      <c r="Q432" s="47"/>
      <c r="S432" s="47"/>
      <c r="T432" s="47"/>
    </row>
    <row r="433" spans="1:20" ht="16.5" hidden="1" outlineLevel="1" thickBot="1" x14ac:dyDescent="0.3">
      <c r="A433" s="149"/>
      <c r="B433" s="252"/>
      <c r="C433" s="51"/>
      <c r="D433" s="203">
        <f>[22]Šiluma!$E$41</f>
        <v>3649.1216842872759</v>
      </c>
      <c r="E433" s="204">
        <f>[22]Šiluma!$F$41</f>
        <v>2665.8690067727489</v>
      </c>
      <c r="F433" s="204">
        <f>[22]Šiluma!$G$41</f>
        <v>610.12437429486226</v>
      </c>
      <c r="G433" s="205">
        <f>[22]Šiluma!$H$41</f>
        <v>373.12830321966487</v>
      </c>
      <c r="H433" s="203">
        <f>[22]Šiluma!$I$41</f>
        <v>175.3476239278946</v>
      </c>
      <c r="I433" s="204">
        <f>[22]Šiluma!$J$41</f>
        <v>105.69200064848476</v>
      </c>
      <c r="J433" s="205">
        <f>[22]Šiluma!$K$41</f>
        <v>69.655623279409824</v>
      </c>
      <c r="K433" s="206">
        <f>[22]Šiluma!$L$41</f>
        <v>3824.4693082151707</v>
      </c>
      <c r="L433" s="148"/>
      <c r="O433" s="47"/>
      <c r="Q433" s="47"/>
      <c r="S433" s="47"/>
      <c r="T433" s="47"/>
    </row>
    <row r="434" spans="1:20" ht="16.5" hidden="1" outlineLevel="1" thickBot="1" x14ac:dyDescent="0.3">
      <c r="A434" s="149"/>
      <c r="B434" s="252"/>
      <c r="C434" s="51"/>
      <c r="D434" s="203">
        <f>[23]Šiluma!$E$41</f>
        <v>4081.8329376067668</v>
      </c>
      <c r="E434" s="204">
        <f>[23]Šiluma!$F$41</f>
        <v>3060.3531917874511</v>
      </c>
      <c r="F434" s="204">
        <f>[23]Šiluma!$G$41</f>
        <v>670.07108242989761</v>
      </c>
      <c r="G434" s="205">
        <f>[23]Šiluma!$H$41</f>
        <v>351.40866338941782</v>
      </c>
      <c r="H434" s="203">
        <f>[23]Šiluma!$I$41</f>
        <v>166.32042478308014</v>
      </c>
      <c r="I434" s="204">
        <f>[23]Šiluma!$J$41</f>
        <v>103.69048394692373</v>
      </c>
      <c r="J434" s="205">
        <f>[23]Šiluma!$K$41</f>
        <v>62.629940836156422</v>
      </c>
      <c r="K434" s="206">
        <f>[23]Šiluma!$L$41</f>
        <v>4248.1533623898467</v>
      </c>
      <c r="L434" s="148"/>
      <c r="O434" s="47"/>
      <c r="Q434" s="47"/>
      <c r="S434" s="47"/>
      <c r="T434" s="47"/>
    </row>
    <row r="435" spans="1:20" ht="16.5" hidden="1" outlineLevel="1" thickBot="1" x14ac:dyDescent="0.3">
      <c r="A435" s="149"/>
      <c r="B435" s="252"/>
      <c r="C435" s="51"/>
      <c r="D435" s="203">
        <f>[24]Šiluma!$E$41</f>
        <v>7537.5584052611484</v>
      </c>
      <c r="E435" s="204">
        <f>[24]Šiluma!$F$41</f>
        <v>5457.6461718928695</v>
      </c>
      <c r="F435" s="204">
        <f>[24]Šiluma!$G$41</f>
        <v>1140.0211155353581</v>
      </c>
      <c r="G435" s="205">
        <f>[24]Šiluma!$H$41</f>
        <v>939.8911178329206</v>
      </c>
      <c r="H435" s="203">
        <f>[24]Šiluma!$I$41</f>
        <v>180.39670537191753</v>
      </c>
      <c r="I435" s="204">
        <f>[24]Šiluma!$J$41</f>
        <v>125.02361394912884</v>
      </c>
      <c r="J435" s="205">
        <f>[24]Šiluma!$K$41</f>
        <v>55.373091422788654</v>
      </c>
      <c r="K435" s="206">
        <f>[24]Šiluma!$L$41</f>
        <v>7717.9551106330664</v>
      </c>
      <c r="L435" s="148"/>
      <c r="O435" s="47"/>
      <c r="Q435" s="47"/>
      <c r="S435" s="47"/>
      <c r="T435" s="47"/>
    </row>
    <row r="436" spans="1:20" ht="16.5" collapsed="1" thickBot="1" x14ac:dyDescent="0.3">
      <c r="A436" s="194" t="s">
        <v>98</v>
      </c>
      <c r="B436" s="195" t="s">
        <v>18</v>
      </c>
      <c r="C436" s="196" t="s">
        <v>61</v>
      </c>
      <c r="D436" s="197">
        <f t="shared" ref="D436:K436" si="22">SUM(D424:D435)</f>
        <v>54913.814606730419</v>
      </c>
      <c r="E436" s="198">
        <f t="shared" si="22"/>
        <v>39711.379872154059</v>
      </c>
      <c r="F436" s="198">
        <f t="shared" si="22"/>
        <v>10187.075408819208</v>
      </c>
      <c r="G436" s="199">
        <f t="shared" si="22"/>
        <v>5015.3593257571383</v>
      </c>
      <c r="H436" s="197">
        <f t="shared" si="22"/>
        <v>1757.085280230634</v>
      </c>
      <c r="I436" s="198">
        <f t="shared" si="22"/>
        <v>1010.3987068657553</v>
      </c>
      <c r="J436" s="199">
        <f t="shared" si="22"/>
        <v>746.68657336487865</v>
      </c>
      <c r="K436" s="200">
        <f t="shared" si="22"/>
        <v>56670.899886961044</v>
      </c>
      <c r="L436" s="148"/>
      <c r="O436" s="47"/>
      <c r="Q436" s="47"/>
      <c r="S436" s="47"/>
      <c r="T436" s="47"/>
    </row>
    <row r="437" spans="1:20" ht="15.75" hidden="1" outlineLevel="1" x14ac:dyDescent="0.25">
      <c r="A437" s="201"/>
      <c r="B437" s="202"/>
      <c r="C437" s="51"/>
      <c r="D437" s="203">
        <f>[13]Šiluma!$E$42</f>
        <v>3195.73</v>
      </c>
      <c r="E437" s="204">
        <f>[13]Šiluma!$F$42</f>
        <v>2219.3000000000002</v>
      </c>
      <c r="F437" s="204">
        <f>[13]Šiluma!$G$42</f>
        <v>729.31</v>
      </c>
      <c r="G437" s="205">
        <f>[13]Šiluma!$H$42</f>
        <v>247.12</v>
      </c>
      <c r="H437" s="203">
        <f>[13]Šiluma!$I$42</f>
        <v>70.2</v>
      </c>
      <c r="I437" s="204">
        <f>[13]Šiluma!$J$42</f>
        <v>8.42</v>
      </c>
      <c r="J437" s="205">
        <f>[13]Šiluma!$K$42</f>
        <v>61.78</v>
      </c>
      <c r="K437" s="206">
        <f>[13]Šiluma!$L$42</f>
        <v>3265.93</v>
      </c>
      <c r="L437" s="148"/>
      <c r="O437" s="47"/>
      <c r="Q437" s="47"/>
      <c r="S437" s="47"/>
      <c r="T437" s="47"/>
    </row>
    <row r="438" spans="1:20" ht="15.75" hidden="1" outlineLevel="1" x14ac:dyDescent="0.25">
      <c r="A438" s="201"/>
      <c r="B438" s="202"/>
      <c r="C438" s="51"/>
      <c r="D438" s="203">
        <f>[14]Šiluma!$E$42</f>
        <v>3358.61</v>
      </c>
      <c r="E438" s="204">
        <f>[14]Šiluma!$F$42</f>
        <v>2414.38</v>
      </c>
      <c r="F438" s="204">
        <f>[14]Šiluma!$G$42</f>
        <v>772.61</v>
      </c>
      <c r="G438" s="205">
        <f>[14]Šiluma!$H$42</f>
        <v>171.62</v>
      </c>
      <c r="H438" s="203">
        <f>[14]Šiluma!$I$42</f>
        <v>69.52</v>
      </c>
      <c r="I438" s="204">
        <f>[14]Šiluma!$J$42</f>
        <v>26.61</v>
      </c>
      <c r="J438" s="205">
        <f>[14]Šiluma!$K$42</f>
        <v>42.91</v>
      </c>
      <c r="K438" s="206">
        <f>[14]Šiluma!$L$42</f>
        <v>3428.13</v>
      </c>
      <c r="L438" s="148"/>
      <c r="O438" s="47"/>
      <c r="Q438" s="47"/>
      <c r="S438" s="47"/>
      <c r="T438" s="47"/>
    </row>
    <row r="439" spans="1:20" ht="15.75" hidden="1" outlineLevel="1" x14ac:dyDescent="0.25">
      <c r="A439" s="201"/>
      <c r="B439" s="202"/>
      <c r="C439" s="51"/>
      <c r="D439" s="203">
        <f>[15]Šiluma!$E$42</f>
        <v>3092.02</v>
      </c>
      <c r="E439" s="204">
        <f>[15]Šiluma!$F$42</f>
        <v>2270.14</v>
      </c>
      <c r="F439" s="204">
        <f>[15]Šiluma!$G$42</f>
        <v>628.96</v>
      </c>
      <c r="G439" s="205">
        <f>[15]Šiluma!$H$42</f>
        <v>192.92</v>
      </c>
      <c r="H439" s="203">
        <f>[15]Šiluma!$I$42</f>
        <v>105.68</v>
      </c>
      <c r="I439" s="204">
        <f>[15]Šiluma!$J$42</f>
        <v>57.45</v>
      </c>
      <c r="J439" s="205">
        <f>[15]Šiluma!$K$42</f>
        <v>48.23</v>
      </c>
      <c r="K439" s="206">
        <f>[15]Šiluma!$L$42</f>
        <v>3197.7</v>
      </c>
      <c r="L439" s="148"/>
      <c r="O439" s="47"/>
      <c r="Q439" s="47"/>
      <c r="S439" s="47"/>
      <c r="T439" s="47"/>
    </row>
    <row r="440" spans="1:20" ht="15.75" hidden="1" outlineLevel="1" x14ac:dyDescent="0.25">
      <c r="A440" s="201"/>
      <c r="B440" s="202"/>
      <c r="C440" s="51"/>
      <c r="D440" s="203">
        <f>[16]Šiluma!$E$42</f>
        <v>2759.65</v>
      </c>
      <c r="E440" s="204">
        <f>[16]Šiluma!$F$42</f>
        <v>1823.46</v>
      </c>
      <c r="F440" s="204">
        <f>[16]Šiluma!$G$42</f>
        <v>692.1</v>
      </c>
      <c r="G440" s="205">
        <f>[16]Šiluma!$H$42</f>
        <v>244.09</v>
      </c>
      <c r="H440" s="203">
        <f>[16]Šiluma!$I$42</f>
        <v>154.47</v>
      </c>
      <c r="I440" s="204">
        <f>[16]Šiluma!$J$42</f>
        <v>93.45</v>
      </c>
      <c r="J440" s="205">
        <f>[16]Šiluma!$K$42</f>
        <v>61.02</v>
      </c>
      <c r="K440" s="206">
        <f>[16]Šiluma!$L$42</f>
        <v>2914.12</v>
      </c>
      <c r="L440" s="148"/>
      <c r="O440" s="47"/>
      <c r="Q440" s="47"/>
      <c r="S440" s="47"/>
      <c r="T440" s="47"/>
    </row>
    <row r="441" spans="1:20" ht="15.75" hidden="1" outlineLevel="1" x14ac:dyDescent="0.25">
      <c r="A441" s="201"/>
      <c r="B441" s="202"/>
      <c r="C441" s="51"/>
      <c r="D441" s="203">
        <f>[17]Šiluma!$E$42</f>
        <v>2549.5499999999997</v>
      </c>
      <c r="E441" s="204">
        <f>[17]Šiluma!$F$42</f>
        <v>1680.84</v>
      </c>
      <c r="F441" s="204">
        <f>[17]Šiluma!$G$42</f>
        <v>643.11</v>
      </c>
      <c r="G441" s="205">
        <f>[17]Šiluma!$H$42</f>
        <v>225.6</v>
      </c>
      <c r="H441" s="203">
        <f>[17]Šiluma!$I$42</f>
        <v>108.38</v>
      </c>
      <c r="I441" s="204">
        <f>[17]Šiluma!$J$42</f>
        <v>51.98</v>
      </c>
      <c r="J441" s="205">
        <f>[17]Šiluma!$K$42</f>
        <v>56.4</v>
      </c>
      <c r="K441" s="206">
        <f>[17]Šiluma!$L$42</f>
        <v>2657.93</v>
      </c>
      <c r="L441" s="148"/>
      <c r="O441" s="47"/>
      <c r="Q441" s="47"/>
      <c r="S441" s="47"/>
      <c r="T441" s="47"/>
    </row>
    <row r="442" spans="1:20" ht="15.75" hidden="1" outlineLevel="1" x14ac:dyDescent="0.25">
      <c r="A442" s="201"/>
      <c r="B442" s="202"/>
      <c r="C442" s="51"/>
      <c r="D442" s="203">
        <f>[18]Šiluma!$E$42</f>
        <v>2779.16</v>
      </c>
      <c r="E442" s="204">
        <f>[18]Šiluma!$F$42</f>
        <v>2019.88</v>
      </c>
      <c r="F442" s="204">
        <f>[18]Šiluma!$G$42</f>
        <v>519.28</v>
      </c>
      <c r="G442" s="205">
        <f>[18]Šiluma!$H$42</f>
        <v>240</v>
      </c>
      <c r="H442" s="203">
        <f>[18]Šiluma!$I$42</f>
        <v>152.37</v>
      </c>
      <c r="I442" s="204">
        <f>[18]Šiluma!$J$42</f>
        <v>92.37</v>
      </c>
      <c r="J442" s="205">
        <f>[18]Šiluma!$K$42</f>
        <v>60</v>
      </c>
      <c r="K442" s="206">
        <f>[18]Šiluma!$L$42</f>
        <v>2931.5299999999997</v>
      </c>
      <c r="L442" s="148"/>
      <c r="O442" s="47"/>
      <c r="Q442" s="47"/>
      <c r="S442" s="47"/>
      <c r="T442" s="47"/>
    </row>
    <row r="443" spans="1:20" ht="15.75" hidden="1" outlineLevel="1" x14ac:dyDescent="0.25">
      <c r="A443" s="201"/>
      <c r="B443" s="202"/>
      <c r="C443" s="51"/>
      <c r="D443" s="203">
        <f>[19]Šiluma!$E$42</f>
        <v>2963.7799999999997</v>
      </c>
      <c r="E443" s="204">
        <f>[19]Šiluma!$F$42</f>
        <v>2080.4899999999998</v>
      </c>
      <c r="F443" s="204">
        <f>[19]Šiluma!$G$42</f>
        <v>645.89</v>
      </c>
      <c r="G443" s="205">
        <f>[19]Šiluma!$H$42</f>
        <v>237.4</v>
      </c>
      <c r="H443" s="203">
        <f>[19]Šiluma!$I$42</f>
        <v>119.83</v>
      </c>
      <c r="I443" s="204">
        <f>[19]Šiluma!$J$42</f>
        <v>60.48</v>
      </c>
      <c r="J443" s="205">
        <f>[19]Šiluma!$K$42</f>
        <v>59.35</v>
      </c>
      <c r="K443" s="206">
        <f>[19]Šiluma!$L$42</f>
        <v>3083.6099999999997</v>
      </c>
      <c r="L443" s="148"/>
      <c r="O443" s="47"/>
      <c r="Q443" s="47"/>
      <c r="S443" s="47"/>
      <c r="T443" s="47"/>
    </row>
    <row r="444" spans="1:20" ht="15.75" hidden="1" outlineLevel="1" x14ac:dyDescent="0.25">
      <c r="A444" s="201"/>
      <c r="B444" s="202"/>
      <c r="C444" s="51"/>
      <c r="D444" s="203">
        <f>[20]Šiluma!$E$42</f>
        <v>2828.77</v>
      </c>
      <c r="E444" s="204">
        <f>[20]Šiluma!$F$42</f>
        <v>2212.33</v>
      </c>
      <c r="F444" s="204">
        <f>[20]Šiluma!$G$42</f>
        <v>444.33</v>
      </c>
      <c r="G444" s="205">
        <f>[20]Šiluma!$H$42</f>
        <v>172.11</v>
      </c>
      <c r="H444" s="203">
        <f>[20]Šiluma!$I$42</f>
        <v>147.15</v>
      </c>
      <c r="I444" s="204">
        <f>[20]Šiluma!$J$42</f>
        <v>104.12</v>
      </c>
      <c r="J444" s="205">
        <f>[20]Šiluma!$K$42</f>
        <v>43.03</v>
      </c>
      <c r="K444" s="206">
        <f>[20]Šiluma!$L$42</f>
        <v>2975.92</v>
      </c>
      <c r="L444" s="148"/>
      <c r="O444" s="47"/>
      <c r="Q444" s="47"/>
      <c r="S444" s="47"/>
      <c r="T444" s="47"/>
    </row>
    <row r="445" spans="1:20" ht="15.75" hidden="1" outlineLevel="1" x14ac:dyDescent="0.25">
      <c r="A445" s="201"/>
      <c r="B445" s="202"/>
      <c r="C445" s="51"/>
      <c r="D445" s="203">
        <f>[21]Šiluma!$E$42</f>
        <v>2744.85</v>
      </c>
      <c r="E445" s="204">
        <f>[21]Šiluma!$F$42</f>
        <v>2162.0100000000002</v>
      </c>
      <c r="F445" s="204">
        <f>[21]Šiluma!$G$42</f>
        <v>349.24</v>
      </c>
      <c r="G445" s="205">
        <f>[21]Šiluma!$H$42</f>
        <v>233.6</v>
      </c>
      <c r="H445" s="203">
        <f>[21]Šiluma!$I$42</f>
        <v>152.57</v>
      </c>
      <c r="I445" s="204">
        <f>[21]Šiluma!$J$42</f>
        <v>94.17</v>
      </c>
      <c r="J445" s="205">
        <f>[21]Šiluma!$K$42</f>
        <v>58.4</v>
      </c>
      <c r="K445" s="206">
        <f>[21]Šiluma!$L$42</f>
        <v>2897.42</v>
      </c>
      <c r="L445" s="148"/>
      <c r="O445" s="47"/>
      <c r="Q445" s="47"/>
      <c r="S445" s="47"/>
      <c r="T445" s="47"/>
    </row>
    <row r="446" spans="1:20" ht="15.75" hidden="1" outlineLevel="1" x14ac:dyDescent="0.25">
      <c r="A446" s="201"/>
      <c r="B446" s="202"/>
      <c r="C446" s="51"/>
      <c r="D446" s="203">
        <f>[22]Šiluma!$E$42</f>
        <v>2776.9</v>
      </c>
      <c r="E446" s="204">
        <f>[22]Šiluma!$F$42</f>
        <v>2072.4</v>
      </c>
      <c r="F446" s="204">
        <f>[22]Šiluma!$G$42</f>
        <v>452.83</v>
      </c>
      <c r="G446" s="205">
        <f>[22]Šiluma!$H$42</f>
        <v>251.67</v>
      </c>
      <c r="H446" s="203">
        <f>[22]Šiluma!$I$42</f>
        <v>159.09</v>
      </c>
      <c r="I446" s="204">
        <f>[22]Šiluma!$J$42</f>
        <v>96.17</v>
      </c>
      <c r="J446" s="205">
        <f>[22]Šiluma!$K$42</f>
        <v>62.92</v>
      </c>
      <c r="K446" s="206">
        <f>[22]Šiluma!$L$42</f>
        <v>2935.9900000000002</v>
      </c>
      <c r="L446" s="148"/>
      <c r="O446" s="47"/>
      <c r="Q446" s="47"/>
      <c r="S446" s="47"/>
      <c r="T446" s="47"/>
    </row>
    <row r="447" spans="1:20" ht="15.75" hidden="1" outlineLevel="1" x14ac:dyDescent="0.25">
      <c r="A447" s="201"/>
      <c r="B447" s="202"/>
      <c r="C447" s="51"/>
      <c r="D447" s="203">
        <f>[23]Šiluma!$E$42</f>
        <v>2939.7</v>
      </c>
      <c r="E447" s="204">
        <f>[23]Šiluma!$F$42</f>
        <v>2226.6999999999998</v>
      </c>
      <c r="F447" s="204">
        <f>[23]Šiluma!$G$42</f>
        <v>488.59</v>
      </c>
      <c r="G447" s="205">
        <f>[23]Šiluma!$H$42</f>
        <v>224.41</v>
      </c>
      <c r="H447" s="203">
        <f>[23]Šiluma!$I$42</f>
        <v>149.22999999999999</v>
      </c>
      <c r="I447" s="204">
        <f>[23]Šiluma!$J$42</f>
        <v>93.13</v>
      </c>
      <c r="J447" s="205">
        <f>[23]Šiluma!$K$42</f>
        <v>56.1</v>
      </c>
      <c r="K447" s="206">
        <f>[23]Šiluma!$L$42</f>
        <v>3088.93</v>
      </c>
      <c r="L447" s="148"/>
      <c r="O447" s="47"/>
      <c r="Q447" s="47"/>
      <c r="S447" s="47"/>
      <c r="T447" s="47"/>
    </row>
    <row r="448" spans="1:20" ht="15.75" hidden="1" outlineLevel="1" x14ac:dyDescent="0.25">
      <c r="A448" s="201"/>
      <c r="B448" s="202"/>
      <c r="C448" s="51"/>
      <c r="D448" s="203">
        <f>[24]Šiluma!$E$42</f>
        <v>3222.29</v>
      </c>
      <c r="E448" s="204">
        <f>[24]Šiluma!$F$42</f>
        <v>2601.7399999999998</v>
      </c>
      <c r="F448" s="204">
        <f>[24]Šiluma!$G$42</f>
        <v>467.69</v>
      </c>
      <c r="G448" s="205">
        <f>[24]Šiluma!$H$42</f>
        <v>152.86000000000001</v>
      </c>
      <c r="H448" s="203">
        <f>[24]Šiluma!$I$42</f>
        <v>135.08000000000001</v>
      </c>
      <c r="I448" s="204">
        <f>[24]Šiluma!$J$42</f>
        <v>96.87</v>
      </c>
      <c r="J448" s="205">
        <f>[24]Šiluma!$K$42</f>
        <v>38.21</v>
      </c>
      <c r="K448" s="206">
        <f>[24]Šiluma!$L$42</f>
        <v>3357.37</v>
      </c>
      <c r="L448" s="148"/>
      <c r="O448" s="47"/>
      <c r="Q448" s="47"/>
      <c r="S448" s="47"/>
      <c r="T448" s="47"/>
    </row>
    <row r="449" spans="1:20" ht="15.75" collapsed="1" x14ac:dyDescent="0.25">
      <c r="A449" s="12" t="s">
        <v>37</v>
      </c>
      <c r="B449" s="253" t="s">
        <v>19</v>
      </c>
      <c r="C449" s="254"/>
      <c r="D449" s="255">
        <f t="shared" ref="D449:K449" si="23">SUM(D437:D448)</f>
        <v>35211.01</v>
      </c>
      <c r="E449" s="256">
        <f t="shared" si="23"/>
        <v>25783.670000000006</v>
      </c>
      <c r="F449" s="256">
        <f t="shared" si="23"/>
        <v>6833.94</v>
      </c>
      <c r="G449" s="257">
        <f t="shared" si="23"/>
        <v>2593.4</v>
      </c>
      <c r="H449" s="255">
        <f t="shared" si="23"/>
        <v>1523.57</v>
      </c>
      <c r="I449" s="256">
        <f t="shared" si="23"/>
        <v>875.21999999999991</v>
      </c>
      <c r="J449" s="257">
        <f t="shared" si="23"/>
        <v>648.35</v>
      </c>
      <c r="K449" s="258">
        <f t="shared" si="23"/>
        <v>36734.579999999994</v>
      </c>
      <c r="L449" s="148"/>
      <c r="O449" s="47"/>
      <c r="Q449" s="47"/>
      <c r="S449" s="47"/>
      <c r="T449" s="47"/>
    </row>
    <row r="450" spans="1:20" ht="15.75" hidden="1" outlineLevel="1" x14ac:dyDescent="0.25">
      <c r="A450" s="12"/>
      <c r="B450" s="253"/>
      <c r="C450" s="254"/>
      <c r="D450" s="255">
        <f>[13]Šiluma!$E$43</f>
        <v>2809.0739978222891</v>
      </c>
      <c r="E450" s="256">
        <f>[13]Šiluma!$F$43</f>
        <v>2392.0445044297185</v>
      </c>
      <c r="F450" s="256">
        <f>[13]Šiluma!$G$43</f>
        <v>380.35618146832303</v>
      </c>
      <c r="G450" s="257">
        <f>[13]Šiluma!$H$43</f>
        <v>36.673311924247841</v>
      </c>
      <c r="H450" s="255">
        <f>[13]Šiluma!$I$43</f>
        <v>11.217503248612772</v>
      </c>
      <c r="I450" s="256">
        <f>[13]Šiluma!$J$43</f>
        <v>2.0397779001811527</v>
      </c>
      <c r="J450" s="257">
        <f>[13]Šiluma!$K$43</f>
        <v>9.1777253484316201</v>
      </c>
      <c r="K450" s="258">
        <f>[13]Šiluma!$L$43</f>
        <v>2820.2915010709021</v>
      </c>
      <c r="L450" s="148"/>
      <c r="O450" s="47"/>
      <c r="Q450" s="47"/>
      <c r="S450" s="47"/>
      <c r="T450" s="47"/>
    </row>
    <row r="451" spans="1:20" ht="15.75" hidden="1" outlineLevel="1" x14ac:dyDescent="0.25">
      <c r="A451" s="12"/>
      <c r="B451" s="253"/>
      <c r="C451" s="254"/>
      <c r="D451" s="255">
        <f>[14]Šiluma!$E$43</f>
        <v>1141.5042530807391</v>
      </c>
      <c r="E451" s="256">
        <f>[14]Šiluma!$F$43</f>
        <v>1082.2295530636823</v>
      </c>
      <c r="F451" s="256">
        <f>[14]Šiluma!$G$43</f>
        <v>53.791595084122747</v>
      </c>
      <c r="G451" s="257">
        <f>[14]Šiluma!$H$43</f>
        <v>5.4831049329340349</v>
      </c>
      <c r="H451" s="255">
        <f>[14]Šiluma!$I$43</f>
        <v>2.4339652129720859</v>
      </c>
      <c r="I451" s="256">
        <f>[14]Šiluma!$J$43</f>
        <v>1.0623203634446559</v>
      </c>
      <c r="J451" s="257">
        <f>[14]Šiluma!$K$43</f>
        <v>1.3716448495274298</v>
      </c>
      <c r="K451" s="258">
        <f>[14]Šiluma!$L$43</f>
        <v>1143.9382182937111</v>
      </c>
      <c r="L451" s="148"/>
      <c r="O451" s="47"/>
      <c r="Q451" s="47"/>
      <c r="S451" s="47"/>
      <c r="T451" s="47"/>
    </row>
    <row r="452" spans="1:20" ht="15.75" hidden="1" outlineLevel="1" x14ac:dyDescent="0.25">
      <c r="A452" s="12"/>
      <c r="B452" s="253"/>
      <c r="C452" s="254"/>
      <c r="D452" s="255">
        <f>[15]Šiluma!$E$43</f>
        <v>2552.7282721906454</v>
      </c>
      <c r="E452" s="256">
        <f>[15]Šiluma!$F$43</f>
        <v>2131.1847718584377</v>
      </c>
      <c r="F452" s="256">
        <f>[15]Šiluma!$G$43</f>
        <v>387.89559597585321</v>
      </c>
      <c r="G452" s="257">
        <f>[15]Šiluma!$H$43</f>
        <v>33.64790435635436</v>
      </c>
      <c r="H452" s="255">
        <f>[15]Šiluma!$I$43</f>
        <v>20.559277104757047</v>
      </c>
      <c r="I452" s="256">
        <f>[15]Šiluma!$J$43</f>
        <v>12.15128168523065</v>
      </c>
      <c r="J452" s="257">
        <f>[15]Šiluma!$K$43</f>
        <v>8.4079954195263973</v>
      </c>
      <c r="K452" s="258">
        <f>[15]Šiluma!$L$43</f>
        <v>2573.2875492954026</v>
      </c>
      <c r="L452" s="148"/>
      <c r="O452" s="47"/>
      <c r="Q452" s="47"/>
      <c r="S452" s="47"/>
      <c r="T452" s="47"/>
    </row>
    <row r="453" spans="1:20" ht="15.75" hidden="1" outlineLevel="1" x14ac:dyDescent="0.25">
      <c r="A453" s="12"/>
      <c r="B453" s="253"/>
      <c r="C453" s="254"/>
      <c r="D453" s="255">
        <f>[16]Šiluma!$E$43</f>
        <v>1678.9979881478757</v>
      </c>
      <c r="E453" s="256">
        <f>[16]Šiluma!$F$43</f>
        <v>1262.4668302969269</v>
      </c>
      <c r="F453" s="256">
        <f>[16]Šiluma!$G$43</f>
        <v>379.52910479198107</v>
      </c>
      <c r="G453" s="257">
        <f>[16]Šiluma!$H$43</f>
        <v>37.002053058967689</v>
      </c>
      <c r="H453" s="255">
        <f>[16]Šiluma!$I$43</f>
        <v>26.565122925488303</v>
      </c>
      <c r="I453" s="256">
        <f>[16]Šiluma!$J$43</f>
        <v>17.314450214319265</v>
      </c>
      <c r="J453" s="257">
        <f>[16]Šiluma!$K$43</f>
        <v>9.2506727111690399</v>
      </c>
      <c r="K453" s="258">
        <f>[16]Šiluma!$L$43</f>
        <v>1705.5631110733641</v>
      </c>
      <c r="L453" s="148"/>
      <c r="O453" s="47"/>
      <c r="Q453" s="47"/>
      <c r="S453" s="47"/>
      <c r="T453" s="47"/>
    </row>
    <row r="454" spans="1:20" ht="15.75" hidden="1" outlineLevel="1" x14ac:dyDescent="0.25">
      <c r="A454" s="12"/>
      <c r="B454" s="253"/>
      <c r="C454" s="254"/>
      <c r="D454" s="255">
        <f>[17]Šiluma!$E$43</f>
        <v>1549.7868222549134</v>
      </c>
      <c r="E454" s="256">
        <f>[17]Šiluma!$F$43</f>
        <v>1081.3656257033911</v>
      </c>
      <c r="F454" s="256">
        <f>[17]Šiluma!$G$43</f>
        <v>428.01119006589175</v>
      </c>
      <c r="G454" s="257">
        <f>[17]Šiluma!$H$43</f>
        <v>40.410006485630618</v>
      </c>
      <c r="H454" s="255">
        <f>[17]Šiluma!$I$43</f>
        <v>30.727897021967287</v>
      </c>
      <c r="I454" s="256">
        <f>[17]Šiluma!$J$43</f>
        <v>20.623083968471434</v>
      </c>
      <c r="J454" s="257">
        <f>[17]Šiluma!$K$43</f>
        <v>10.104813053495851</v>
      </c>
      <c r="K454" s="258">
        <f>[17]Šiluma!$L$43</f>
        <v>1580.5147192768807</v>
      </c>
      <c r="L454" s="148"/>
      <c r="O454" s="47"/>
      <c r="Q454" s="47"/>
      <c r="S454" s="47"/>
      <c r="T454" s="47"/>
    </row>
    <row r="455" spans="1:20" ht="15.75" hidden="1" outlineLevel="1" x14ac:dyDescent="0.25">
      <c r="A455" s="12"/>
      <c r="B455" s="253"/>
      <c r="C455" s="254"/>
      <c r="D455" s="255">
        <f>[18]Šiluma!$E$43</f>
        <v>243.18146233490342</v>
      </c>
      <c r="E455" s="256">
        <f>[18]Šiluma!$F$43</f>
        <v>180.44037803080317</v>
      </c>
      <c r="F455" s="256">
        <f>[18]Šiluma!$G$43</f>
        <v>54.29014191286565</v>
      </c>
      <c r="G455" s="257">
        <f>[18]Šiluma!$H$43</f>
        <v>8.4509423912345909</v>
      </c>
      <c r="H455" s="255">
        <f>[18]Šiluma!$I$43</f>
        <v>5.7775607601290879</v>
      </c>
      <c r="I455" s="256">
        <f>[18]Šiluma!$J$43</f>
        <v>3.6672840459442191</v>
      </c>
      <c r="J455" s="257">
        <f>[18]Šiluma!$K$43</f>
        <v>2.1102767141848684</v>
      </c>
      <c r="K455" s="258">
        <f>[18]Šiluma!$L$43</f>
        <v>248.95902309503251</v>
      </c>
      <c r="L455" s="148"/>
      <c r="O455" s="47"/>
      <c r="Q455" s="47"/>
      <c r="S455" s="47"/>
      <c r="T455" s="47"/>
    </row>
    <row r="456" spans="1:20" ht="15.75" hidden="1" outlineLevel="1" x14ac:dyDescent="0.25">
      <c r="A456" s="12"/>
      <c r="B456" s="253"/>
      <c r="C456" s="254"/>
      <c r="D456" s="255">
        <f>[19]Šiluma!$E$43</f>
        <v>410.75568863869808</v>
      </c>
      <c r="E456" s="256">
        <f>[19]Šiluma!$F$43</f>
        <v>296.32265482925845</v>
      </c>
      <c r="F456" s="256">
        <f>[19]Šiluma!$G$43</f>
        <v>103.23703262864552</v>
      </c>
      <c r="G456" s="257">
        <f>[19]Šiluma!$H$43</f>
        <v>11.196001180794102</v>
      </c>
      <c r="H456" s="255">
        <f>[19]Šiluma!$I$43</f>
        <v>7.9215938510305115</v>
      </c>
      <c r="I456" s="256">
        <f>[19]Šiluma!$J$43</f>
        <v>5.1222666195190953</v>
      </c>
      <c r="J456" s="257">
        <f>[19]Šiluma!$K$43</f>
        <v>2.7993272315114166</v>
      </c>
      <c r="K456" s="258">
        <f>[19]Šiluma!$L$43</f>
        <v>418.67728248972861</v>
      </c>
      <c r="L456" s="148"/>
      <c r="O456" s="47"/>
      <c r="Q456" s="47"/>
      <c r="S456" s="47"/>
      <c r="T456" s="47"/>
    </row>
    <row r="457" spans="1:20" ht="15.75" hidden="1" outlineLevel="1" x14ac:dyDescent="0.25">
      <c r="A457" s="12"/>
      <c r="B457" s="253"/>
      <c r="C457" s="254"/>
      <c r="D457" s="255">
        <f>[20]Šiluma!$E$43</f>
        <v>850.02466438933232</v>
      </c>
      <c r="E457" s="256">
        <f>[20]Šiluma!$F$43</f>
        <v>566.12004532452079</v>
      </c>
      <c r="F457" s="256">
        <f>[20]Šiluma!$G$43</f>
        <v>264.78617184011341</v>
      </c>
      <c r="G457" s="257">
        <f>[20]Šiluma!$H$43</f>
        <v>19.118447224698077</v>
      </c>
      <c r="H457" s="255">
        <f>[20]Šiluma!$I$43</f>
        <v>17.704285880327461</v>
      </c>
      <c r="I457" s="256">
        <f>[20]Šiluma!$J$43</f>
        <v>12.927514767207491</v>
      </c>
      <c r="J457" s="257">
        <f>[20]Šiluma!$K$43</f>
        <v>4.7767711131199704</v>
      </c>
      <c r="K457" s="258">
        <f>[20]Šiluma!$L$43</f>
        <v>867.72895026965978</v>
      </c>
      <c r="L457" s="148"/>
      <c r="O457" s="47"/>
      <c r="Q457" s="47"/>
      <c r="S457" s="47"/>
      <c r="T457" s="47"/>
    </row>
    <row r="458" spans="1:20" ht="15.75" hidden="1" outlineLevel="1" x14ac:dyDescent="0.25">
      <c r="A458" s="12"/>
      <c r="B458" s="253"/>
      <c r="C458" s="254"/>
      <c r="D458" s="255">
        <f>[21]Šiluma!$E$43</f>
        <v>965.43677660946128</v>
      </c>
      <c r="E458" s="256">
        <f>[21]Šiluma!$F$43</f>
        <v>652.5071381642548</v>
      </c>
      <c r="F458" s="256">
        <f>[21]Šiluma!$G$43</f>
        <v>290.13182279129563</v>
      </c>
      <c r="G458" s="257">
        <f>[21]Šiluma!$H$43</f>
        <v>22.797815653910849</v>
      </c>
      <c r="H458" s="255">
        <f>[21]Šiluma!$I$43</f>
        <v>17.739347651001033</v>
      </c>
      <c r="I458" s="256">
        <f>[21]Šiluma!$J$43</f>
        <v>12.034628756899936</v>
      </c>
      <c r="J458" s="257">
        <f>[21]Šiluma!$K$43</f>
        <v>5.7047188941010978</v>
      </c>
      <c r="K458" s="258">
        <f>[21]Šiluma!$L$43</f>
        <v>983.1761242604623</v>
      </c>
      <c r="L458" s="148"/>
      <c r="O458" s="47"/>
      <c r="Q458" s="47"/>
      <c r="S458" s="47"/>
      <c r="T458" s="47"/>
    </row>
    <row r="459" spans="1:20" ht="15.75" hidden="1" outlineLevel="1" x14ac:dyDescent="0.25">
      <c r="A459" s="12"/>
      <c r="B459" s="253"/>
      <c r="C459" s="254"/>
      <c r="D459" s="255">
        <f>[22]Šiluma!$E$43</f>
        <v>770.87502435392435</v>
      </c>
      <c r="E459" s="256">
        <f>[22]Šiluma!$F$43</f>
        <v>593.46900677274868</v>
      </c>
      <c r="F459" s="256">
        <f>[22]Šiluma!$G$43</f>
        <v>157.29437429486222</v>
      </c>
      <c r="G459" s="257">
        <f>[22]Šiluma!$H$43</f>
        <v>20.111643286313473</v>
      </c>
      <c r="H459" s="255">
        <f>[22]Šiluma!$I$43</f>
        <v>14.544982229223727</v>
      </c>
      <c r="I459" s="256">
        <f>[22]Šiluma!$J$43</f>
        <v>9.5220006484847666</v>
      </c>
      <c r="J459" s="257">
        <f>[22]Šiluma!$K$43</f>
        <v>5.0229815807389597</v>
      </c>
      <c r="K459" s="258">
        <f>[22]Šiluma!$L$43</f>
        <v>785.42000658314805</v>
      </c>
      <c r="L459" s="148"/>
      <c r="O459" s="47"/>
      <c r="Q459" s="47"/>
      <c r="S459" s="47"/>
      <c r="T459" s="47"/>
    </row>
    <row r="460" spans="1:20" ht="15.75" hidden="1" outlineLevel="1" x14ac:dyDescent="0.25">
      <c r="A460" s="12"/>
      <c r="B460" s="253"/>
      <c r="C460" s="254"/>
      <c r="D460" s="255">
        <f>[23]Šiluma!$E$43</f>
        <v>1035.4265089192183</v>
      </c>
      <c r="E460" s="256">
        <f>[23]Šiluma!$F$43</f>
        <v>833.65319178745119</v>
      </c>
      <c r="F460" s="256">
        <f>[23]Šiluma!$G$43</f>
        <v>181.48108242989758</v>
      </c>
      <c r="G460" s="257">
        <f>[23]Šiluma!$H$43</f>
        <v>20.292234701869674</v>
      </c>
      <c r="H460" s="255">
        <f>[23]Šiluma!$I$43</f>
        <v>15.631751503972394</v>
      </c>
      <c r="I460" s="256">
        <f>[23]Šiluma!$J$43</f>
        <v>10.560483946923737</v>
      </c>
      <c r="J460" s="257">
        <f>[23]Šiluma!$K$43</f>
        <v>5.0712675570486567</v>
      </c>
      <c r="K460" s="258">
        <f>[23]Šiluma!$L$43</f>
        <v>1051.0582604231906</v>
      </c>
      <c r="L460" s="148"/>
      <c r="O460" s="47"/>
      <c r="Q460" s="47"/>
      <c r="S460" s="47"/>
      <c r="T460" s="47"/>
    </row>
    <row r="461" spans="1:20" ht="15.75" hidden="1" outlineLevel="1" x14ac:dyDescent="0.25">
      <c r="A461" s="12"/>
      <c r="B461" s="253"/>
      <c r="C461" s="254"/>
      <c r="D461" s="255">
        <f>[24]Šiluma!$E$43</f>
        <v>3566.387042695228</v>
      </c>
      <c r="E461" s="256">
        <f>[24]Šiluma!$F$43</f>
        <v>2855.9061718928692</v>
      </c>
      <c r="F461" s="256">
        <f>[24]Šiluma!$G$43</f>
        <v>672.33111553535809</v>
      </c>
      <c r="G461" s="257">
        <f>[24]Šiluma!$H$43</f>
        <v>38.149755267000771</v>
      </c>
      <c r="H461" s="255">
        <f>[24]Šiluma!$I$43</f>
        <v>37.68874788615399</v>
      </c>
      <c r="I461" s="256">
        <f>[24]Šiluma!$J$43</f>
        <v>28.153613949128836</v>
      </c>
      <c r="J461" s="257">
        <f>[24]Šiluma!$K$43</f>
        <v>9.5351339370251509</v>
      </c>
      <c r="K461" s="258">
        <f>[24]Šiluma!$L$43</f>
        <v>3604.0757905813821</v>
      </c>
      <c r="L461" s="148"/>
      <c r="O461" s="47"/>
      <c r="Q461" s="47"/>
      <c r="S461" s="47"/>
      <c r="T461" s="47"/>
    </row>
    <row r="462" spans="1:20" ht="15.75" collapsed="1" x14ac:dyDescent="0.25">
      <c r="A462" s="4" t="s">
        <v>38</v>
      </c>
      <c r="B462" s="240" t="s">
        <v>99</v>
      </c>
      <c r="C462" s="221"/>
      <c r="D462" s="222">
        <f t="shared" ref="D462:K462" si="24">SUM(D450:D461)</f>
        <v>17574.178501437229</v>
      </c>
      <c r="E462" s="223">
        <f t="shared" si="24"/>
        <v>13927.709872154061</v>
      </c>
      <c r="F462" s="223">
        <f t="shared" si="24"/>
        <v>3353.1354088192097</v>
      </c>
      <c r="G462" s="224">
        <f t="shared" si="24"/>
        <v>293.33322046395614</v>
      </c>
      <c r="H462" s="222">
        <f t="shared" si="24"/>
        <v>208.5120352756357</v>
      </c>
      <c r="I462" s="223">
        <f t="shared" si="24"/>
        <v>135.17870686575523</v>
      </c>
      <c r="J462" s="224">
        <f t="shared" si="24"/>
        <v>73.333328409880465</v>
      </c>
      <c r="K462" s="225">
        <f t="shared" si="24"/>
        <v>17782.690536712867</v>
      </c>
      <c r="L462" s="148"/>
      <c r="O462" s="47"/>
      <c r="Q462" s="47"/>
      <c r="S462" s="47"/>
      <c r="T462" s="47"/>
    </row>
    <row r="463" spans="1:20" ht="15.75" hidden="1" outlineLevel="1" x14ac:dyDescent="0.25">
      <c r="A463" s="20"/>
      <c r="B463" s="245"/>
      <c r="C463" s="259"/>
      <c r="D463" s="260">
        <f>[13]Šiluma!$E$44</f>
        <v>214.6050225572298</v>
      </c>
      <c r="E463" s="261">
        <f>[13]Šiluma!$F$44</f>
        <v>0</v>
      </c>
      <c r="F463" s="261">
        <f>[13]Šiluma!$G$44</f>
        <v>0</v>
      </c>
      <c r="G463" s="262">
        <f>[13]Šiluma!$H$44</f>
        <v>214.6050225572298</v>
      </c>
      <c r="H463" s="260">
        <f>[13]Šiluma!$I$44</f>
        <v>0.78449443216444792</v>
      </c>
      <c r="I463" s="261">
        <f>[13]Šiluma!$J$44</f>
        <v>0</v>
      </c>
      <c r="J463" s="262">
        <f>[13]Šiluma!$K$44</f>
        <v>0.78449443216444792</v>
      </c>
      <c r="K463" s="263">
        <f>[13]Šiluma!$L$44</f>
        <v>215.38951698939425</v>
      </c>
      <c r="L463" s="148"/>
      <c r="O463" s="47"/>
      <c r="Q463" s="47"/>
      <c r="S463" s="47"/>
      <c r="T463" s="47"/>
    </row>
    <row r="464" spans="1:20" ht="15.75" hidden="1" outlineLevel="1" x14ac:dyDescent="0.25">
      <c r="A464" s="20"/>
      <c r="B464" s="245"/>
      <c r="C464" s="259"/>
      <c r="D464" s="260">
        <f>[14]Šiluma!$E$44</f>
        <v>198.32565671139525</v>
      </c>
      <c r="E464" s="261">
        <f>[14]Šiluma!$F$44</f>
        <v>0</v>
      </c>
      <c r="F464" s="261">
        <f>[14]Šiluma!$G$44</f>
        <v>0</v>
      </c>
      <c r="G464" s="262">
        <f>[14]Šiluma!$H$44</f>
        <v>198.32565671139525</v>
      </c>
      <c r="H464" s="260">
        <f>[14]Šiluma!$I$44</f>
        <v>0.93500477118446834</v>
      </c>
      <c r="I464" s="261">
        <f>[14]Šiluma!$J$44</f>
        <v>0</v>
      </c>
      <c r="J464" s="262">
        <f>[14]Šiluma!$K$44</f>
        <v>0.93500477118446834</v>
      </c>
      <c r="K464" s="263">
        <f>[14]Šiluma!$L$44</f>
        <v>199.26066148257974</v>
      </c>
      <c r="L464" s="148"/>
      <c r="O464" s="47"/>
      <c r="Q464" s="47"/>
      <c r="S464" s="47"/>
      <c r="T464" s="47"/>
    </row>
    <row r="465" spans="1:20" ht="15.75" hidden="1" outlineLevel="1" x14ac:dyDescent="0.25">
      <c r="A465" s="20"/>
      <c r="B465" s="245"/>
      <c r="C465" s="259"/>
      <c r="D465" s="260">
        <f>[15]Šiluma!$E$44</f>
        <v>125.90411810996252</v>
      </c>
      <c r="E465" s="261">
        <f>[15]Šiluma!$F$44</f>
        <v>0</v>
      </c>
      <c r="F465" s="261">
        <f>[15]Šiluma!$G$44</f>
        <v>0</v>
      </c>
      <c r="G465" s="262">
        <f>[15]Šiluma!$H$44</f>
        <v>125.90411810996252</v>
      </c>
      <c r="H465" s="260">
        <f>[15]Šiluma!$I$44</f>
        <v>0.95869988256854333</v>
      </c>
      <c r="I465" s="261">
        <f>[15]Šiluma!$J$44</f>
        <v>0</v>
      </c>
      <c r="J465" s="262">
        <f>[15]Šiluma!$K$44</f>
        <v>0.95869988256854333</v>
      </c>
      <c r="K465" s="263">
        <f>[15]Šiluma!$L$44</f>
        <v>126.86281799253106</v>
      </c>
      <c r="L465" s="148"/>
      <c r="O465" s="47"/>
      <c r="Q465" s="47"/>
      <c r="S465" s="47"/>
      <c r="T465" s="47"/>
    </row>
    <row r="466" spans="1:20" ht="15.75" hidden="1" outlineLevel="1" x14ac:dyDescent="0.25">
      <c r="A466" s="20"/>
      <c r="B466" s="245"/>
      <c r="C466" s="259"/>
      <c r="D466" s="260">
        <f>[16]Šiluma!$E$44</f>
        <v>115.97096604058554</v>
      </c>
      <c r="E466" s="261">
        <f>[16]Šiluma!$F$44</f>
        <v>0</v>
      </c>
      <c r="F466" s="261">
        <f>[16]Šiluma!$G$44</f>
        <v>0</v>
      </c>
      <c r="G466" s="262">
        <f>[16]Šiluma!$H$44</f>
        <v>115.97096604058554</v>
      </c>
      <c r="H466" s="260">
        <f>[16]Šiluma!$I$44</f>
        <v>1.7221445805029962</v>
      </c>
      <c r="I466" s="261">
        <f>[16]Šiluma!$J$44</f>
        <v>0</v>
      </c>
      <c r="J466" s="262">
        <f>[16]Šiluma!$K$44</f>
        <v>1.7221445805029962</v>
      </c>
      <c r="K466" s="263">
        <f>[16]Šiluma!$L$44</f>
        <v>117.69311062108854</v>
      </c>
      <c r="L466" s="148"/>
      <c r="O466" s="47"/>
      <c r="Q466" s="47"/>
      <c r="S466" s="47"/>
      <c r="T466" s="47"/>
    </row>
    <row r="467" spans="1:20" ht="15.75" hidden="1" outlineLevel="1" x14ac:dyDescent="0.25">
      <c r="A467" s="20"/>
      <c r="B467" s="245"/>
      <c r="C467" s="259"/>
      <c r="D467" s="260">
        <f>[17]Šiluma!$E$44</f>
        <v>121.27675009162192</v>
      </c>
      <c r="E467" s="261">
        <f>[17]Šiluma!$F$44</f>
        <v>0</v>
      </c>
      <c r="F467" s="261">
        <f>[17]Šiluma!$G$44</f>
        <v>0</v>
      </c>
      <c r="G467" s="262">
        <f>[17]Šiluma!$H$44</f>
        <v>121.27675009162192</v>
      </c>
      <c r="H467" s="260">
        <f>[17]Šiluma!$I$44</f>
        <v>2.3705468552879463</v>
      </c>
      <c r="I467" s="261">
        <f>[17]Šiluma!$J$44</f>
        <v>0</v>
      </c>
      <c r="J467" s="262">
        <f>[17]Šiluma!$K$44</f>
        <v>2.3705468552879463</v>
      </c>
      <c r="K467" s="263">
        <f>[17]Šiluma!$L$44</f>
        <v>123.64729694690986</v>
      </c>
      <c r="L467" s="148"/>
      <c r="O467" s="47"/>
      <c r="Q467" s="47"/>
      <c r="S467" s="47"/>
      <c r="T467" s="47"/>
    </row>
    <row r="468" spans="1:20" ht="15.75" hidden="1" outlineLevel="1" x14ac:dyDescent="0.25">
      <c r="A468" s="20"/>
      <c r="B468" s="245"/>
      <c r="C468" s="259"/>
      <c r="D468" s="260">
        <f>[18]Šiluma!$E$44</f>
        <v>142.45223929153755</v>
      </c>
      <c r="E468" s="261">
        <f>[18]Šiluma!$F$44</f>
        <v>0</v>
      </c>
      <c r="F468" s="261">
        <f>[18]Šiluma!$G$44</f>
        <v>0</v>
      </c>
      <c r="G468" s="262">
        <f>[18]Šiluma!$H$44</f>
        <v>142.45223929153755</v>
      </c>
      <c r="H468" s="260">
        <f>[18]Šiluma!$I$44</f>
        <v>2.7727617932439816</v>
      </c>
      <c r="I468" s="261">
        <f>[18]Šiluma!$J$44</f>
        <v>0</v>
      </c>
      <c r="J468" s="262">
        <f>[18]Šiluma!$K$44</f>
        <v>2.7727617932439816</v>
      </c>
      <c r="K468" s="263">
        <f>[18]Šiluma!$L$44</f>
        <v>145.22500108478152</v>
      </c>
      <c r="L468" s="148"/>
      <c r="O468" s="47"/>
      <c r="Q468" s="47"/>
      <c r="S468" s="47"/>
      <c r="T468" s="47"/>
    </row>
    <row r="469" spans="1:20" ht="15.75" hidden="1" outlineLevel="1" x14ac:dyDescent="0.25">
      <c r="A469" s="20"/>
      <c r="B469" s="245"/>
      <c r="C469" s="259"/>
      <c r="D469" s="260">
        <f>[19]Šiluma!$E$44</f>
        <v>76.986658167786729</v>
      </c>
      <c r="E469" s="261">
        <f>[19]Šiluma!$F$44</f>
        <v>0</v>
      </c>
      <c r="F469" s="261">
        <f>[19]Šiluma!$G$44</f>
        <v>0</v>
      </c>
      <c r="G469" s="262">
        <f>[19]Šiluma!$H$44</f>
        <v>76.986658167786729</v>
      </c>
      <c r="H469" s="260">
        <f>[19]Šiluma!$I$44</f>
        <v>1.4524782439469033</v>
      </c>
      <c r="I469" s="261">
        <f>[19]Šiluma!$J$44</f>
        <v>0</v>
      </c>
      <c r="J469" s="262">
        <f>[19]Šiluma!$K$44</f>
        <v>1.4524782439469033</v>
      </c>
      <c r="K469" s="263">
        <f>[19]Šiluma!$L$44</f>
        <v>78.439136411733628</v>
      </c>
      <c r="L469" s="148"/>
      <c r="O469" s="47"/>
      <c r="Q469" s="47"/>
      <c r="S469" s="47"/>
      <c r="T469" s="47"/>
    </row>
    <row r="470" spans="1:20" ht="15.75" hidden="1" outlineLevel="1" x14ac:dyDescent="0.25">
      <c r="A470" s="20"/>
      <c r="B470" s="245"/>
      <c r="C470" s="259"/>
      <c r="D470" s="260">
        <f>[20]Šiluma!$E$44</f>
        <v>76.963559174064713</v>
      </c>
      <c r="E470" s="261">
        <f>[20]Šiluma!$F$44</f>
        <v>0</v>
      </c>
      <c r="F470" s="261">
        <f>[20]Šiluma!$G$44</f>
        <v>0</v>
      </c>
      <c r="G470" s="262">
        <f>[20]Šiluma!$H$44</f>
        <v>76.963559174064713</v>
      </c>
      <c r="H470" s="260">
        <f>[20]Šiluma!$I$44</f>
        <v>1.5152737102676634</v>
      </c>
      <c r="I470" s="261">
        <f>[20]Šiluma!$J$44</f>
        <v>0</v>
      </c>
      <c r="J470" s="262">
        <f>[20]Šiluma!$K$44</f>
        <v>1.5152737102676634</v>
      </c>
      <c r="K470" s="263">
        <f>[20]Šiluma!$L$44</f>
        <v>78.478832884332377</v>
      </c>
      <c r="L470" s="148"/>
      <c r="O470" s="47"/>
      <c r="Q470" s="47"/>
      <c r="S470" s="47"/>
      <c r="T470" s="47"/>
    </row>
    <row r="471" spans="1:20" ht="15.75" hidden="1" outlineLevel="1" x14ac:dyDescent="0.25">
      <c r="A471" s="20"/>
      <c r="B471" s="245"/>
      <c r="C471" s="259"/>
      <c r="D471" s="260">
        <f>[21]Šiluma!$E$44</f>
        <v>99.206683962179241</v>
      </c>
      <c r="E471" s="261">
        <f>[21]Šiluma!$F$44</f>
        <v>0</v>
      </c>
      <c r="F471" s="261">
        <f>[21]Šiluma!$G$44</f>
        <v>0</v>
      </c>
      <c r="G471" s="262">
        <f>[21]Šiluma!$H$44</f>
        <v>99.206683962179241</v>
      </c>
      <c r="H471" s="260">
        <f>[21]Šiluma!$I$44</f>
        <v>1.6925682222891685</v>
      </c>
      <c r="I471" s="261">
        <f>[21]Šiluma!$J$44</f>
        <v>0</v>
      </c>
      <c r="J471" s="262">
        <f>[21]Šiluma!$K$44</f>
        <v>1.6925682222891685</v>
      </c>
      <c r="K471" s="263">
        <f>[21]Šiluma!$L$44</f>
        <v>100.89925218446841</v>
      </c>
      <c r="L471" s="148"/>
      <c r="O471" s="47"/>
      <c r="Q471" s="47"/>
      <c r="S471" s="47"/>
      <c r="T471" s="47"/>
    </row>
    <row r="472" spans="1:20" ht="15.75" hidden="1" outlineLevel="1" x14ac:dyDescent="0.25">
      <c r="A472" s="20"/>
      <c r="B472" s="245"/>
      <c r="C472" s="259"/>
      <c r="D472" s="260">
        <f>[22]Šiluma!$E$44</f>
        <v>101.3466599333514</v>
      </c>
      <c r="E472" s="261">
        <f>[22]Šiluma!$F$44</f>
        <v>0</v>
      </c>
      <c r="F472" s="261">
        <f>[22]Šiluma!$G$44</f>
        <v>0</v>
      </c>
      <c r="G472" s="262">
        <f>[22]Šiluma!$H$44</f>
        <v>101.3466599333514</v>
      </c>
      <c r="H472" s="260">
        <f>[22]Šiluma!$I$44</f>
        <v>1.712641698670861</v>
      </c>
      <c r="I472" s="261">
        <f>[22]Šiluma!$J$44</f>
        <v>0</v>
      </c>
      <c r="J472" s="262">
        <f>[22]Šiluma!$K$44</f>
        <v>1.712641698670861</v>
      </c>
      <c r="K472" s="263">
        <f>[22]Šiluma!$L$44</f>
        <v>103.05930163202227</v>
      </c>
      <c r="L472" s="148"/>
      <c r="O472" s="47"/>
      <c r="Q472" s="47"/>
      <c r="S472" s="47"/>
      <c r="T472" s="47"/>
    </row>
    <row r="473" spans="1:20" ht="15.75" hidden="1" outlineLevel="1" x14ac:dyDescent="0.25">
      <c r="A473" s="20"/>
      <c r="B473" s="245"/>
      <c r="C473" s="259"/>
      <c r="D473" s="260">
        <f>[23]Šiluma!$E$44</f>
        <v>106.70642868754815</v>
      </c>
      <c r="E473" s="261">
        <f>[23]Šiluma!$F$44</f>
        <v>0</v>
      </c>
      <c r="F473" s="261">
        <f>[23]Šiluma!$G$44</f>
        <v>0</v>
      </c>
      <c r="G473" s="262">
        <f>[23]Šiluma!$H$44</f>
        <v>106.70642868754815</v>
      </c>
      <c r="H473" s="260">
        <f>[23]Šiluma!$I$44</f>
        <v>1.4586732791077641</v>
      </c>
      <c r="I473" s="261">
        <f>[23]Šiluma!$J$44</f>
        <v>0</v>
      </c>
      <c r="J473" s="262">
        <f>[23]Šiluma!$K$44</f>
        <v>1.4586732791077641</v>
      </c>
      <c r="K473" s="263">
        <f>[23]Šiluma!$L$44</f>
        <v>108.16510196665593</v>
      </c>
      <c r="L473" s="148"/>
      <c r="O473" s="47"/>
      <c r="Q473" s="47"/>
      <c r="S473" s="47"/>
      <c r="T473" s="47"/>
    </row>
    <row r="474" spans="1:20" ht="15.75" hidden="1" outlineLevel="1" x14ac:dyDescent="0.25">
      <c r="A474" s="20"/>
      <c r="B474" s="245"/>
      <c r="C474" s="259"/>
      <c r="D474" s="260">
        <f>[24]Šiluma!$E$44</f>
        <v>748.88136256591974</v>
      </c>
      <c r="E474" s="261">
        <f>[24]Šiluma!$F$44</f>
        <v>0</v>
      </c>
      <c r="F474" s="261">
        <f>[24]Šiluma!$G$44</f>
        <v>0</v>
      </c>
      <c r="G474" s="262">
        <f>[24]Šiluma!$H$44</f>
        <v>748.88136256591974</v>
      </c>
      <c r="H474" s="260">
        <f>[24]Šiluma!$I$44</f>
        <v>7.6279574857635035</v>
      </c>
      <c r="I474" s="261">
        <f>[24]Šiluma!$J$44</f>
        <v>0</v>
      </c>
      <c r="J474" s="262">
        <f>[24]Šiluma!$K$44</f>
        <v>7.6279574857635035</v>
      </c>
      <c r="K474" s="263">
        <f>[24]Šiluma!$L$44</f>
        <v>756.50932005168329</v>
      </c>
      <c r="L474" s="148"/>
      <c r="O474" s="47"/>
      <c r="Q474" s="47"/>
      <c r="S474" s="47"/>
      <c r="T474" s="47"/>
    </row>
    <row r="475" spans="1:20" ht="16.5" collapsed="1" thickBot="1" x14ac:dyDescent="0.3">
      <c r="A475" s="20" t="s">
        <v>39</v>
      </c>
      <c r="B475" s="245" t="s">
        <v>20</v>
      </c>
      <c r="C475" s="264"/>
      <c r="D475" s="260">
        <f t="shared" ref="D475:K475" si="25">SUM(D463:D474)</f>
        <v>2128.6261052931827</v>
      </c>
      <c r="E475" s="261">
        <f t="shared" si="25"/>
        <v>0</v>
      </c>
      <c r="F475" s="261">
        <f t="shared" si="25"/>
        <v>0</v>
      </c>
      <c r="G475" s="262">
        <f t="shared" si="25"/>
        <v>2128.6261052931827</v>
      </c>
      <c r="H475" s="260">
        <f t="shared" si="25"/>
        <v>25.003244954998248</v>
      </c>
      <c r="I475" s="261">
        <f t="shared" si="25"/>
        <v>0</v>
      </c>
      <c r="J475" s="262">
        <f t="shared" si="25"/>
        <v>25.003244954998248</v>
      </c>
      <c r="K475" s="263">
        <f t="shared" si="25"/>
        <v>2153.6293502481803</v>
      </c>
      <c r="L475" s="148"/>
      <c r="O475" s="47"/>
      <c r="Q475" s="47"/>
      <c r="S475" s="47"/>
      <c r="T475" s="47"/>
    </row>
    <row r="476" spans="1:20" ht="16.5" hidden="1" outlineLevel="1" thickBot="1" x14ac:dyDescent="0.3">
      <c r="A476" s="149"/>
      <c r="B476" s="265"/>
      <c r="C476" s="266"/>
      <c r="D476" s="267">
        <f>[13]Šiluma!$E$45</f>
        <v>0</v>
      </c>
      <c r="E476" s="268">
        <f>[13]Šiluma!$F$45</f>
        <v>0</v>
      </c>
      <c r="F476" s="268">
        <f>[13]Šiluma!$G$45</f>
        <v>0</v>
      </c>
      <c r="G476" s="269">
        <f>[13]Šiluma!$H$45</f>
        <v>0</v>
      </c>
      <c r="H476" s="267">
        <f>[13]Šiluma!$I$45</f>
        <v>0</v>
      </c>
      <c r="I476" s="268">
        <f>[13]Šiluma!$J$45</f>
        <v>0</v>
      </c>
      <c r="J476" s="269">
        <f>[13]Šiluma!$K$45</f>
        <v>0</v>
      </c>
      <c r="K476" s="270">
        <f>[13]Šiluma!$L$45</f>
        <v>0</v>
      </c>
      <c r="L476" s="148"/>
      <c r="O476" s="47"/>
      <c r="Q476" s="47"/>
      <c r="S476" s="47"/>
      <c r="T476" s="47"/>
    </row>
    <row r="477" spans="1:20" ht="16.5" hidden="1" outlineLevel="1" thickBot="1" x14ac:dyDescent="0.3">
      <c r="A477" s="149"/>
      <c r="B477" s="265"/>
      <c r="C477" s="266"/>
      <c r="D477" s="267">
        <f>[14]Šiluma!$E$45</f>
        <v>0</v>
      </c>
      <c r="E477" s="268">
        <f>[14]Šiluma!$F$45</f>
        <v>0</v>
      </c>
      <c r="F477" s="268">
        <f>[14]Šiluma!$G$45</f>
        <v>0</v>
      </c>
      <c r="G477" s="269">
        <f>[14]Šiluma!$H$45</f>
        <v>0</v>
      </c>
      <c r="H477" s="267">
        <f>[14]Šiluma!$I$45</f>
        <v>0</v>
      </c>
      <c r="I477" s="268">
        <f>[14]Šiluma!$J$45</f>
        <v>0</v>
      </c>
      <c r="J477" s="269">
        <f>[14]Šiluma!$K$45</f>
        <v>0</v>
      </c>
      <c r="K477" s="270">
        <f>[14]Šiluma!$L$45</f>
        <v>0</v>
      </c>
      <c r="L477" s="148"/>
      <c r="O477" s="47"/>
      <c r="Q477" s="47"/>
      <c r="S477" s="47"/>
      <c r="T477" s="47"/>
    </row>
    <row r="478" spans="1:20" ht="16.5" hidden="1" outlineLevel="1" thickBot="1" x14ac:dyDescent="0.3">
      <c r="A478" s="149"/>
      <c r="B478" s="265"/>
      <c r="C478" s="266"/>
      <c r="D478" s="267">
        <f>[15]Šiluma!$E$45</f>
        <v>0</v>
      </c>
      <c r="E478" s="268">
        <f>[15]Šiluma!$F$45</f>
        <v>0</v>
      </c>
      <c r="F478" s="268">
        <f>[15]Šiluma!$G$45</f>
        <v>0</v>
      </c>
      <c r="G478" s="269">
        <f>[15]Šiluma!$H$45</f>
        <v>0</v>
      </c>
      <c r="H478" s="267">
        <f>[15]Šiluma!$I$45</f>
        <v>0</v>
      </c>
      <c r="I478" s="268">
        <f>[15]Šiluma!$J$45</f>
        <v>0</v>
      </c>
      <c r="J478" s="269">
        <f>[15]Šiluma!$K$45</f>
        <v>0</v>
      </c>
      <c r="K478" s="270">
        <f>[15]Šiluma!$L$45</f>
        <v>0</v>
      </c>
      <c r="L478" s="148"/>
      <c r="O478" s="47"/>
      <c r="Q478" s="47"/>
      <c r="S478" s="47"/>
      <c r="T478" s="47"/>
    </row>
    <row r="479" spans="1:20" ht="16.5" hidden="1" outlineLevel="1" thickBot="1" x14ac:dyDescent="0.3">
      <c r="A479" s="149"/>
      <c r="B479" s="265"/>
      <c r="C479" s="266"/>
      <c r="D479" s="267">
        <f>[16]Šiluma!$E$45</f>
        <v>0</v>
      </c>
      <c r="E479" s="268">
        <f>[16]Šiluma!$F$45</f>
        <v>0</v>
      </c>
      <c r="F479" s="268">
        <f>[16]Šiluma!$G$45</f>
        <v>0</v>
      </c>
      <c r="G479" s="269">
        <f>[16]Šiluma!$H$45</f>
        <v>0</v>
      </c>
      <c r="H479" s="267">
        <f>[16]Šiluma!$I$45</f>
        <v>0</v>
      </c>
      <c r="I479" s="268">
        <f>[16]Šiluma!$J$45</f>
        <v>0</v>
      </c>
      <c r="J479" s="269">
        <f>[16]Šiluma!$K$45</f>
        <v>0</v>
      </c>
      <c r="K479" s="270">
        <f>[16]Šiluma!$L$45</f>
        <v>0</v>
      </c>
      <c r="L479" s="148"/>
      <c r="O479" s="47"/>
      <c r="Q479" s="47"/>
      <c r="S479" s="47"/>
      <c r="T479" s="47"/>
    </row>
    <row r="480" spans="1:20" ht="16.5" hidden="1" outlineLevel="1" thickBot="1" x14ac:dyDescent="0.3">
      <c r="A480" s="149"/>
      <c r="B480" s="265"/>
      <c r="C480" s="266"/>
      <c r="D480" s="267">
        <f>[17]Šiluma!$E$45</f>
        <v>0</v>
      </c>
      <c r="E480" s="268">
        <f>[17]Šiluma!$F$45</f>
        <v>0</v>
      </c>
      <c r="F480" s="268">
        <f>[17]Šiluma!$G$45</f>
        <v>0</v>
      </c>
      <c r="G480" s="269">
        <f>[17]Šiluma!$H$45</f>
        <v>0</v>
      </c>
      <c r="H480" s="267">
        <f>[17]Šiluma!$I$45</f>
        <v>0</v>
      </c>
      <c r="I480" s="268">
        <f>[17]Šiluma!$J$45</f>
        <v>0</v>
      </c>
      <c r="J480" s="269">
        <f>[17]Šiluma!$K$45</f>
        <v>0</v>
      </c>
      <c r="K480" s="270">
        <f>[17]Šiluma!$L$45</f>
        <v>0</v>
      </c>
      <c r="L480" s="148"/>
      <c r="O480" s="47"/>
      <c r="Q480" s="47"/>
      <c r="S480" s="47"/>
      <c r="T480" s="47"/>
    </row>
    <row r="481" spans="1:20" ht="16.5" hidden="1" outlineLevel="1" thickBot="1" x14ac:dyDescent="0.3">
      <c r="A481" s="149"/>
      <c r="B481" s="265"/>
      <c r="C481" s="266"/>
      <c r="D481" s="267">
        <f>[18]Šiluma!$E$45</f>
        <v>0</v>
      </c>
      <c r="E481" s="268">
        <f>[18]Šiluma!$F$45</f>
        <v>0</v>
      </c>
      <c r="F481" s="268">
        <f>[18]Šiluma!$G$45</f>
        <v>0</v>
      </c>
      <c r="G481" s="269">
        <f>[18]Šiluma!$H$45</f>
        <v>0</v>
      </c>
      <c r="H481" s="267">
        <f>[18]Šiluma!$I$45</f>
        <v>0</v>
      </c>
      <c r="I481" s="268">
        <f>[18]Šiluma!$J$45</f>
        <v>0</v>
      </c>
      <c r="J481" s="269">
        <f>[18]Šiluma!$K$45</f>
        <v>0</v>
      </c>
      <c r="K481" s="270">
        <f>[18]Šiluma!$L$45</f>
        <v>0</v>
      </c>
      <c r="L481" s="148"/>
      <c r="O481" s="47"/>
      <c r="Q481" s="47"/>
      <c r="S481" s="47"/>
      <c r="T481" s="47"/>
    </row>
    <row r="482" spans="1:20" ht="16.5" hidden="1" outlineLevel="1" thickBot="1" x14ac:dyDescent="0.3">
      <c r="A482" s="149"/>
      <c r="B482" s="265"/>
      <c r="C482" s="266"/>
      <c r="D482" s="267">
        <f>[19]Šiluma!$E$45</f>
        <v>0</v>
      </c>
      <c r="E482" s="268">
        <f>[19]Šiluma!$F$45</f>
        <v>0</v>
      </c>
      <c r="F482" s="268">
        <f>[19]Šiluma!$G$45</f>
        <v>0</v>
      </c>
      <c r="G482" s="269">
        <f>[19]Šiluma!$H$45</f>
        <v>0</v>
      </c>
      <c r="H482" s="267">
        <f>[19]Šiluma!$I$45</f>
        <v>0</v>
      </c>
      <c r="I482" s="268">
        <f>[19]Šiluma!$J$45</f>
        <v>0</v>
      </c>
      <c r="J482" s="269">
        <f>[19]Šiluma!$K$45</f>
        <v>0</v>
      </c>
      <c r="K482" s="270">
        <f>[19]Šiluma!$L$45</f>
        <v>0</v>
      </c>
      <c r="L482" s="148"/>
      <c r="O482" s="47"/>
      <c r="Q482" s="47"/>
      <c r="S482" s="47"/>
      <c r="T482" s="47"/>
    </row>
    <row r="483" spans="1:20" ht="16.5" hidden="1" outlineLevel="1" thickBot="1" x14ac:dyDescent="0.3">
      <c r="A483" s="149"/>
      <c r="B483" s="265"/>
      <c r="C483" s="266"/>
      <c r="D483" s="267">
        <f>[20]Šiluma!$E$45</f>
        <v>0</v>
      </c>
      <c r="E483" s="268">
        <f>[20]Šiluma!$F$45</f>
        <v>0</v>
      </c>
      <c r="F483" s="268">
        <f>[20]Šiluma!$G$45</f>
        <v>0</v>
      </c>
      <c r="G483" s="269">
        <f>[20]Šiluma!$H$45</f>
        <v>0</v>
      </c>
      <c r="H483" s="267">
        <f>[20]Šiluma!$I$45</f>
        <v>0</v>
      </c>
      <c r="I483" s="268">
        <f>[20]Šiluma!$J$45</f>
        <v>0</v>
      </c>
      <c r="J483" s="269">
        <f>[20]Šiluma!$K$45</f>
        <v>0</v>
      </c>
      <c r="K483" s="270">
        <f>[20]Šiluma!$L$45</f>
        <v>0</v>
      </c>
      <c r="L483" s="148"/>
      <c r="O483" s="47"/>
      <c r="Q483" s="47"/>
      <c r="S483" s="47"/>
      <c r="T483" s="47"/>
    </row>
    <row r="484" spans="1:20" ht="16.5" hidden="1" outlineLevel="1" thickBot="1" x14ac:dyDescent="0.3">
      <c r="A484" s="149"/>
      <c r="B484" s="265"/>
      <c r="C484" s="266"/>
      <c r="D484" s="267">
        <f>[21]Šiluma!$E$45</f>
        <v>0</v>
      </c>
      <c r="E484" s="268">
        <f>[21]Šiluma!$F$45</f>
        <v>0</v>
      </c>
      <c r="F484" s="268">
        <f>[21]Šiluma!$G$45</f>
        <v>0</v>
      </c>
      <c r="G484" s="269">
        <f>[21]Šiluma!$H$45</f>
        <v>0</v>
      </c>
      <c r="H484" s="267">
        <f>[21]Šiluma!$I$45</f>
        <v>0</v>
      </c>
      <c r="I484" s="268">
        <f>[21]Šiluma!$J$45</f>
        <v>0</v>
      </c>
      <c r="J484" s="269">
        <f>[21]Šiluma!$K$45</f>
        <v>0</v>
      </c>
      <c r="K484" s="270">
        <f>[21]Šiluma!$L$45</f>
        <v>0</v>
      </c>
      <c r="L484" s="148"/>
      <c r="O484" s="47"/>
      <c r="Q484" s="47"/>
      <c r="S484" s="47"/>
      <c r="T484" s="47"/>
    </row>
    <row r="485" spans="1:20" ht="16.5" hidden="1" outlineLevel="1" thickBot="1" x14ac:dyDescent="0.3">
      <c r="A485" s="149"/>
      <c r="B485" s="265"/>
      <c r="C485" s="266"/>
      <c r="D485" s="267">
        <f>[22]Šiluma!$E$45</f>
        <v>0</v>
      </c>
      <c r="E485" s="268">
        <f>[22]Šiluma!$F$45</f>
        <v>0</v>
      </c>
      <c r="F485" s="268">
        <f>[22]Šiluma!$G$45</f>
        <v>0</v>
      </c>
      <c r="G485" s="269">
        <f>[22]Šiluma!$H$45</f>
        <v>0</v>
      </c>
      <c r="H485" s="267">
        <f>[22]Šiluma!$I$45</f>
        <v>0</v>
      </c>
      <c r="I485" s="268">
        <f>[22]Šiluma!$J$45</f>
        <v>0</v>
      </c>
      <c r="J485" s="269">
        <f>[22]Šiluma!$K$45</f>
        <v>0</v>
      </c>
      <c r="K485" s="270">
        <f>[22]Šiluma!$L$45</f>
        <v>0</v>
      </c>
      <c r="L485" s="148"/>
      <c r="O485" s="47"/>
      <c r="Q485" s="47"/>
      <c r="S485" s="47"/>
      <c r="T485" s="47"/>
    </row>
    <row r="486" spans="1:20" ht="16.5" hidden="1" outlineLevel="1" thickBot="1" x14ac:dyDescent="0.3">
      <c r="A486" s="149"/>
      <c r="B486" s="265"/>
      <c r="C486" s="266"/>
      <c r="D486" s="267">
        <f>[23]Šiluma!$E$45</f>
        <v>0</v>
      </c>
      <c r="E486" s="268">
        <f>[23]Šiluma!$F$45</f>
        <v>0</v>
      </c>
      <c r="F486" s="268">
        <f>[23]Šiluma!$G$45</f>
        <v>0</v>
      </c>
      <c r="G486" s="269">
        <f>[23]Šiluma!$H$45</f>
        <v>0</v>
      </c>
      <c r="H486" s="267">
        <f>[23]Šiluma!$I$45</f>
        <v>0</v>
      </c>
      <c r="I486" s="268">
        <f>[23]Šiluma!$J$45</f>
        <v>0</v>
      </c>
      <c r="J486" s="269">
        <f>[23]Šiluma!$K$45</f>
        <v>0</v>
      </c>
      <c r="K486" s="270">
        <f>[23]Šiluma!$L$45</f>
        <v>0</v>
      </c>
      <c r="L486" s="148"/>
      <c r="O486" s="47"/>
      <c r="Q486" s="47"/>
      <c r="S486" s="47"/>
      <c r="T486" s="47"/>
    </row>
    <row r="487" spans="1:20" ht="16.5" hidden="1" outlineLevel="1" thickBot="1" x14ac:dyDescent="0.3">
      <c r="A487" s="149"/>
      <c r="B487" s="265"/>
      <c r="C487" s="266"/>
      <c r="D487" s="267">
        <f>[24]Šiluma!$E$45</f>
        <v>0</v>
      </c>
      <c r="E487" s="268">
        <f>[24]Šiluma!$F$45</f>
        <v>0</v>
      </c>
      <c r="F487" s="268">
        <f>[24]Šiluma!$G$45</f>
        <v>0</v>
      </c>
      <c r="G487" s="269">
        <f>[24]Šiluma!$H$45</f>
        <v>0</v>
      </c>
      <c r="H487" s="267">
        <f>[24]Šiluma!$I$45</f>
        <v>0</v>
      </c>
      <c r="I487" s="268">
        <f>[24]Šiluma!$J$45</f>
        <v>0</v>
      </c>
      <c r="J487" s="269">
        <f>[24]Šiluma!$K$45</f>
        <v>0</v>
      </c>
      <c r="K487" s="270">
        <f>[24]Šiluma!$L$45</f>
        <v>0</v>
      </c>
      <c r="L487" s="148"/>
      <c r="O487" s="47"/>
      <c r="Q487" s="47"/>
      <c r="S487" s="47"/>
      <c r="T487" s="47"/>
    </row>
    <row r="488" spans="1:20" ht="16.5" collapsed="1" thickBot="1" x14ac:dyDescent="0.3">
      <c r="A488" s="194" t="s">
        <v>100</v>
      </c>
      <c r="B488" s="271" t="s">
        <v>101</v>
      </c>
      <c r="C488" s="272" t="s">
        <v>61</v>
      </c>
      <c r="D488" s="197">
        <f t="shared" ref="D488:K488" si="26">SUM(D476:D487)</f>
        <v>0</v>
      </c>
      <c r="E488" s="198">
        <f t="shared" si="26"/>
        <v>0</v>
      </c>
      <c r="F488" s="198">
        <f t="shared" si="26"/>
        <v>0</v>
      </c>
      <c r="G488" s="199">
        <f t="shared" si="26"/>
        <v>0</v>
      </c>
      <c r="H488" s="197">
        <f t="shared" si="26"/>
        <v>0</v>
      </c>
      <c r="I488" s="198">
        <f t="shared" si="26"/>
        <v>0</v>
      </c>
      <c r="J488" s="199">
        <f t="shared" si="26"/>
        <v>0</v>
      </c>
      <c r="K488" s="200">
        <f t="shared" si="26"/>
        <v>0</v>
      </c>
      <c r="L488" s="148"/>
      <c r="O488" s="47"/>
      <c r="Q488" s="47"/>
      <c r="S488" s="47"/>
      <c r="T488" s="47"/>
    </row>
    <row r="489" spans="1:20" ht="16.5" hidden="1" outlineLevel="1" thickBot="1" x14ac:dyDescent="0.3">
      <c r="A489" s="273"/>
      <c r="B489" s="274"/>
      <c r="C489" s="275"/>
      <c r="D489" s="276">
        <f>[13]Šiluma!$E$46</f>
        <v>52512.210704071615</v>
      </c>
      <c r="E489" s="277">
        <f>[13]Šiluma!$F$46</f>
        <v>44511.654504429724</v>
      </c>
      <c r="F489" s="277">
        <f>[13]Šiluma!$G$46</f>
        <v>6919.6561814683218</v>
      </c>
      <c r="G489" s="278">
        <f>[13]Šiluma!$H$46</f>
        <v>1080.9000181735651</v>
      </c>
      <c r="H489" s="276">
        <f>[13]Šiluma!$I$46</f>
        <v>240.06425133514142</v>
      </c>
      <c r="I489" s="277">
        <f>[13]Šiluma!$J$46</f>
        <v>40.339777900181147</v>
      </c>
      <c r="J489" s="278">
        <f>[13]Šiluma!$K$46</f>
        <v>199.72447343496026</v>
      </c>
      <c r="K489" s="279">
        <f>[13]Šiluma!$L$46</f>
        <v>52752.274955406756</v>
      </c>
      <c r="L489" s="148"/>
      <c r="O489" s="47"/>
      <c r="Q489" s="47"/>
      <c r="S489" s="47"/>
      <c r="T489" s="47"/>
    </row>
    <row r="490" spans="1:20" ht="16.5" hidden="1" outlineLevel="1" thickBot="1" x14ac:dyDescent="0.3">
      <c r="A490" s="273"/>
      <c r="B490" s="274"/>
      <c r="C490" s="275"/>
      <c r="D490" s="276">
        <f>[14]Šiluma!$E$46</f>
        <v>44418.572050017821</v>
      </c>
      <c r="E490" s="277">
        <f>[14]Šiluma!$F$46</f>
        <v>36995.359553063681</v>
      </c>
      <c r="F490" s="277">
        <f>[14]Šiluma!$G$46</f>
        <v>6600.1815950841237</v>
      </c>
      <c r="G490" s="278">
        <f>[14]Šiluma!$H$46</f>
        <v>823.03090187001362</v>
      </c>
      <c r="H490" s="276">
        <f>[14]Šiluma!$I$46</f>
        <v>245.16166561990582</v>
      </c>
      <c r="I490" s="277">
        <f>[14]Šiluma!$J$46</f>
        <v>111.47232036344465</v>
      </c>
      <c r="J490" s="278">
        <f>[14]Šiluma!$K$46</f>
        <v>133.68934525646117</v>
      </c>
      <c r="K490" s="279">
        <f>[14]Šiluma!$L$46</f>
        <v>44663.733715637725</v>
      </c>
      <c r="L490" s="148"/>
      <c r="O490" s="47"/>
      <c r="Q490" s="47"/>
      <c r="S490" s="47"/>
      <c r="T490" s="47"/>
    </row>
    <row r="491" spans="1:20" ht="16.5" hidden="1" outlineLevel="1" thickBot="1" x14ac:dyDescent="0.3">
      <c r="A491" s="273"/>
      <c r="B491" s="274"/>
      <c r="C491" s="275"/>
      <c r="D491" s="276">
        <f>[15]Šiluma!$E$46</f>
        <v>44743.195601330553</v>
      </c>
      <c r="E491" s="277">
        <f>[15]Šiluma!$F$46</f>
        <v>37327.024771858436</v>
      </c>
      <c r="F491" s="277">
        <f>[15]Šiluma!$G$46</f>
        <v>6561.1655959758546</v>
      </c>
      <c r="G491" s="278">
        <f>[15]Šiluma!$H$46</f>
        <v>855.00523349625871</v>
      </c>
      <c r="H491" s="276">
        <f>[15]Šiluma!$I$46</f>
        <v>402.80743559652478</v>
      </c>
      <c r="I491" s="277">
        <f>[15]Šiluma!$J$46</f>
        <v>233.55128168523066</v>
      </c>
      <c r="J491" s="278">
        <f>[15]Šiluma!$K$46</f>
        <v>169.25615391129415</v>
      </c>
      <c r="K491" s="279">
        <f>[15]Šiluma!$L$46</f>
        <v>45146.003036927075</v>
      </c>
      <c r="L491" s="148"/>
      <c r="O491" s="47"/>
      <c r="Q491" s="47"/>
      <c r="S491" s="47"/>
      <c r="T491" s="47"/>
    </row>
    <row r="492" spans="1:20" ht="16.5" hidden="1" outlineLevel="1" thickBot="1" x14ac:dyDescent="0.3">
      <c r="A492" s="273"/>
      <c r="B492" s="274"/>
      <c r="C492" s="275"/>
      <c r="D492" s="276">
        <f>[16]Šiluma!$E$46</f>
        <v>32803.303757655805</v>
      </c>
      <c r="E492" s="277">
        <f>[16]Šiluma!$F$46</f>
        <v>25018.936830296923</v>
      </c>
      <c r="F492" s="277">
        <f>[16]Šiluma!$G$46</f>
        <v>6830.2891047919802</v>
      </c>
      <c r="G492" s="278">
        <f>[16]Šiluma!$H$46</f>
        <v>954.07782256690143</v>
      </c>
      <c r="H492" s="276">
        <f>[16]Šiluma!$I$46</f>
        <v>556.97934250877449</v>
      </c>
      <c r="I492" s="277">
        <f>[16]Šiluma!$J$46</f>
        <v>356.2144502143193</v>
      </c>
      <c r="J492" s="278">
        <f>[16]Šiluma!$K$46</f>
        <v>200.76489229445519</v>
      </c>
      <c r="K492" s="279">
        <f>[16]Šiluma!$L$46</f>
        <v>33360.283100164583</v>
      </c>
      <c r="L492" s="148"/>
      <c r="O492" s="47"/>
      <c r="Q492" s="47"/>
      <c r="S492" s="47"/>
      <c r="T492" s="47"/>
    </row>
    <row r="493" spans="1:20" ht="16.5" hidden="1" outlineLevel="1" thickBot="1" x14ac:dyDescent="0.3">
      <c r="A493" s="273"/>
      <c r="B493" s="274"/>
      <c r="C493" s="275"/>
      <c r="D493" s="276">
        <f>[17]Šiluma!$E$46</f>
        <v>26734.235344638764</v>
      </c>
      <c r="E493" s="277">
        <f>[17]Šiluma!$F$46</f>
        <v>19222.25562570339</v>
      </c>
      <c r="F493" s="277">
        <f>[17]Šiluma!$G$46</f>
        <v>6594.6111900658916</v>
      </c>
      <c r="G493" s="278">
        <f>[17]Šiluma!$H$46</f>
        <v>917.36852886948213</v>
      </c>
      <c r="H493" s="276">
        <f>[17]Šiluma!$I$46</f>
        <v>524.33166394369368</v>
      </c>
      <c r="I493" s="277">
        <f>[17]Šiluma!$J$46</f>
        <v>333.82308396847145</v>
      </c>
      <c r="J493" s="278">
        <f>[17]Šiluma!$K$46</f>
        <v>190.50857997522218</v>
      </c>
      <c r="K493" s="279">
        <f>[17]Šiluma!$L$46</f>
        <v>27258.567008582457</v>
      </c>
      <c r="L493" s="148"/>
      <c r="O493" s="47"/>
      <c r="Q493" s="47"/>
      <c r="S493" s="47"/>
      <c r="T493" s="47"/>
    </row>
    <row r="494" spans="1:20" ht="16.5" hidden="1" outlineLevel="1" thickBot="1" x14ac:dyDescent="0.3">
      <c r="A494" s="273"/>
      <c r="B494" s="274"/>
      <c r="C494" s="275"/>
      <c r="D494" s="276">
        <f>[18]Šiluma!$E$46</f>
        <v>25430.362809514638</v>
      </c>
      <c r="E494" s="277">
        <f>[18]Šiluma!$F$46</f>
        <v>18431.680378030804</v>
      </c>
      <c r="F494" s="277">
        <f>[18]Šiluma!$G$46</f>
        <v>6058.0201419128653</v>
      </c>
      <c r="G494" s="278">
        <f>[18]Šiluma!$H$46</f>
        <v>940.66228957096951</v>
      </c>
      <c r="H494" s="276">
        <f>[18]Šiluma!$I$46</f>
        <v>535.92747428843938</v>
      </c>
      <c r="I494" s="277">
        <f>[18]Šiluma!$J$46</f>
        <v>342.56728404594423</v>
      </c>
      <c r="J494" s="278">
        <f>[18]Šiluma!$K$46</f>
        <v>193.36019024249515</v>
      </c>
      <c r="K494" s="279">
        <f>[18]Šiluma!$L$46</f>
        <v>25966.290283803079</v>
      </c>
      <c r="L494" s="148"/>
      <c r="O494" s="47"/>
      <c r="Q494" s="47"/>
      <c r="S494" s="47"/>
      <c r="T494" s="47"/>
    </row>
    <row r="495" spans="1:20" ht="16.5" hidden="1" outlineLevel="1" thickBot="1" x14ac:dyDescent="0.3">
      <c r="A495" s="273"/>
      <c r="B495" s="274"/>
      <c r="C495" s="275"/>
      <c r="D495" s="276">
        <f>[19]Šiluma!$E$46</f>
        <v>27518.571658566008</v>
      </c>
      <c r="E495" s="277">
        <f>[19]Šiluma!$F$46</f>
        <v>19604.522654829256</v>
      </c>
      <c r="F495" s="277">
        <f>[19]Šiluma!$G$46</f>
        <v>7066.6670326286467</v>
      </c>
      <c r="G495" s="278">
        <f>[19]Šiluma!$H$46</f>
        <v>847.38197110810609</v>
      </c>
      <c r="H495" s="276">
        <f>[19]Šiluma!$I$46</f>
        <v>529.2349500096467</v>
      </c>
      <c r="I495" s="277">
        <f>[19]Šiluma!$J$46</f>
        <v>344.48226661951912</v>
      </c>
      <c r="J495" s="278">
        <f>[19]Šiluma!$K$46</f>
        <v>184.7526833901276</v>
      </c>
      <c r="K495" s="279">
        <f>[19]Šiluma!$L$46</f>
        <v>28047.806608575655</v>
      </c>
      <c r="L495" s="148"/>
      <c r="O495" s="47"/>
      <c r="Q495" s="47"/>
      <c r="S495" s="47"/>
      <c r="T495" s="47"/>
    </row>
    <row r="496" spans="1:20" ht="16.5" hidden="1" outlineLevel="1" thickBot="1" x14ac:dyDescent="0.3">
      <c r="A496" s="273"/>
      <c r="B496" s="274"/>
      <c r="C496" s="275"/>
      <c r="D496" s="276">
        <f>[20]Šiluma!$E$46</f>
        <v>29218.128362963827</v>
      </c>
      <c r="E496" s="277">
        <f>[20]Šiluma!$F$46</f>
        <v>20190.150045324517</v>
      </c>
      <c r="F496" s="277">
        <f>[20]Šiluma!$G$46</f>
        <v>8250.3961718401133</v>
      </c>
      <c r="G496" s="278">
        <f>[20]Šiluma!$H$46</f>
        <v>777.58214579919945</v>
      </c>
      <c r="H496" s="276">
        <f>[20]Šiluma!$I$46</f>
        <v>610.45279176964561</v>
      </c>
      <c r="I496" s="277">
        <f>[20]Šiluma!$J$46</f>
        <v>442.48751476720747</v>
      </c>
      <c r="J496" s="278">
        <f>[20]Šiluma!$K$46</f>
        <v>167.96527700243811</v>
      </c>
      <c r="K496" s="279">
        <f>[20]Šiluma!$L$46</f>
        <v>29828.581154733474</v>
      </c>
      <c r="L496" s="148"/>
      <c r="O496" s="47"/>
      <c r="Q496" s="47"/>
      <c r="S496" s="47"/>
      <c r="T496" s="47"/>
    </row>
    <row r="497" spans="1:20" ht="16.5" hidden="1" outlineLevel="1" thickBot="1" x14ac:dyDescent="0.3">
      <c r="A497" s="273"/>
      <c r="B497" s="274"/>
      <c r="C497" s="275"/>
      <c r="D497" s="276">
        <f>[21]Šiluma!$E$46</f>
        <v>31667.368714432567</v>
      </c>
      <c r="E497" s="277">
        <f>[21]Šiluma!$F$46</f>
        <v>22065.407138164257</v>
      </c>
      <c r="F497" s="277">
        <f>[21]Šiluma!$G$46</f>
        <v>8676.3318227912951</v>
      </c>
      <c r="G497" s="278">
        <f>[21]Šiluma!$H$46</f>
        <v>925.62975347701286</v>
      </c>
      <c r="H497" s="276">
        <f>[21]Šiluma!$I$46</f>
        <v>598.10737450212298</v>
      </c>
      <c r="I497" s="277">
        <f>[21]Šiluma!$J$46</f>
        <v>399.56462875689994</v>
      </c>
      <c r="J497" s="278">
        <f>[21]Šiluma!$K$46</f>
        <v>198.54274574522302</v>
      </c>
      <c r="K497" s="279">
        <f>[21]Šiluma!$L$46</f>
        <v>32265.476088934691</v>
      </c>
      <c r="L497" s="148"/>
      <c r="O497" s="47"/>
      <c r="Q497" s="47"/>
      <c r="S497" s="47"/>
      <c r="T497" s="47"/>
    </row>
    <row r="498" spans="1:20" ht="16.5" hidden="1" outlineLevel="1" thickBot="1" x14ac:dyDescent="0.3">
      <c r="A498" s="273"/>
      <c r="B498" s="274"/>
      <c r="C498" s="275"/>
      <c r="D498" s="276">
        <f>[22]Šiluma!$E$46</f>
        <v>30998.431762118835</v>
      </c>
      <c r="E498" s="277">
        <f>[22]Šiluma!$F$46</f>
        <v>24140.589006772749</v>
      </c>
      <c r="F498" s="277">
        <f>[22]Šiluma!$G$46</f>
        <v>5884.1543742948616</v>
      </c>
      <c r="G498" s="278">
        <f>[22]Šiluma!$H$46</f>
        <v>973.68838105122722</v>
      </c>
      <c r="H498" s="276">
        <f>[22]Šiluma!$I$46</f>
        <v>590.76150339424237</v>
      </c>
      <c r="I498" s="277">
        <f>[22]Šiluma!$J$46</f>
        <v>382.05200064848475</v>
      </c>
      <c r="J498" s="278">
        <f>[22]Šiluma!$K$46</f>
        <v>208.70950274575762</v>
      </c>
      <c r="K498" s="279">
        <f>[22]Šiluma!$L$46</f>
        <v>31589.193265513077</v>
      </c>
      <c r="L498" s="148"/>
      <c r="O498" s="47"/>
      <c r="Q498" s="47"/>
      <c r="S498" s="47"/>
      <c r="T498" s="47"/>
    </row>
    <row r="499" spans="1:20" ht="16.5" hidden="1" outlineLevel="1" thickBot="1" x14ac:dyDescent="0.3">
      <c r="A499" s="273"/>
      <c r="B499" s="274"/>
      <c r="C499" s="275"/>
      <c r="D499" s="276">
        <f>[23]Šiluma!$E$46</f>
        <v>40129.94028133712</v>
      </c>
      <c r="E499" s="277">
        <f>[23]Šiluma!$F$46</f>
        <v>33056.093191787448</v>
      </c>
      <c r="F499" s="277">
        <f>[23]Šiluma!$G$46</f>
        <v>6156.0710824298976</v>
      </c>
      <c r="G499" s="278">
        <f>[23]Šiluma!$H$46</f>
        <v>917.77600711977993</v>
      </c>
      <c r="H499" s="276">
        <f>[23]Šiluma!$I$46</f>
        <v>579.34064784197039</v>
      </c>
      <c r="I499" s="277">
        <f>[23]Šiluma!$J$46</f>
        <v>386.51048394692367</v>
      </c>
      <c r="J499" s="278">
        <f>[23]Šiluma!$K$46</f>
        <v>192.83016389504678</v>
      </c>
      <c r="K499" s="279">
        <f>[23]Šiluma!$L$46</f>
        <v>40709.280929179091</v>
      </c>
      <c r="L499" s="148"/>
      <c r="O499" s="47"/>
      <c r="Q499" s="47"/>
      <c r="S499" s="47"/>
      <c r="T499" s="47"/>
    </row>
    <row r="500" spans="1:20" ht="16.5" hidden="1" outlineLevel="1" thickBot="1" x14ac:dyDescent="0.3">
      <c r="A500" s="273"/>
      <c r="B500" s="274"/>
      <c r="C500" s="275"/>
      <c r="D500" s="276">
        <f>[24]Šiluma!$E$46</f>
        <v>48770.853526791456</v>
      </c>
      <c r="E500" s="277">
        <f>[24]Šiluma!$F$46</f>
        <v>38893.126171892873</v>
      </c>
      <c r="F500" s="277">
        <f>[24]Šiluma!$G$46</f>
        <v>8489.7911155353577</v>
      </c>
      <c r="G500" s="278">
        <f>[24]Šiluma!$H$46</f>
        <v>1387.9362393632248</v>
      </c>
      <c r="H500" s="276">
        <f>[24]Šiluma!$I$46</f>
        <v>571.76502344767778</v>
      </c>
      <c r="I500" s="277">
        <f>[24]Šiluma!$J$46</f>
        <v>417.70361394912885</v>
      </c>
      <c r="J500" s="278">
        <f>[24]Šiluma!$K$46</f>
        <v>154.0614094985489</v>
      </c>
      <c r="K500" s="279">
        <f>[24]Šiluma!$L$46</f>
        <v>49342.618550239131</v>
      </c>
      <c r="L500" s="148"/>
      <c r="O500" s="47"/>
      <c r="Q500" s="47"/>
      <c r="S500" s="47"/>
      <c r="T500" s="47"/>
    </row>
    <row r="501" spans="1:20" ht="16.5" collapsed="1" thickBot="1" x14ac:dyDescent="0.3">
      <c r="A501" s="273" t="s">
        <v>102</v>
      </c>
      <c r="B501" s="274" t="s">
        <v>4</v>
      </c>
      <c r="C501" s="275" t="s">
        <v>61</v>
      </c>
      <c r="D501" s="276">
        <f t="shared" ref="D501:K501" si="27">SUM(D489:D500)</f>
        <v>434945.174573439</v>
      </c>
      <c r="E501" s="277">
        <f t="shared" si="27"/>
        <v>339456.79987215402</v>
      </c>
      <c r="F501" s="277">
        <f t="shared" si="27"/>
        <v>84087.335408819199</v>
      </c>
      <c r="G501" s="278">
        <f t="shared" si="27"/>
        <v>11401.039292465743</v>
      </c>
      <c r="H501" s="276">
        <f t="shared" si="27"/>
        <v>5984.9341242577848</v>
      </c>
      <c r="I501" s="277">
        <f t="shared" si="27"/>
        <v>3790.7687068657551</v>
      </c>
      <c r="J501" s="278">
        <f t="shared" si="27"/>
        <v>2194.1654173920301</v>
      </c>
      <c r="K501" s="279">
        <f t="shared" si="27"/>
        <v>440930.10869769682</v>
      </c>
      <c r="L501" s="148"/>
      <c r="M501" s="48"/>
      <c r="O501" s="47"/>
      <c r="Q501" s="47"/>
      <c r="S501" s="47"/>
      <c r="T501" s="47"/>
    </row>
    <row r="502" spans="1:20" ht="15.75" hidden="1" outlineLevel="1" x14ac:dyDescent="0.25">
      <c r="A502" s="280"/>
      <c r="B502" s="281"/>
      <c r="C502" s="281"/>
      <c r="D502" s="282"/>
      <c r="E502" s="282"/>
      <c r="F502" s="282"/>
      <c r="G502" s="282"/>
      <c r="H502" s="282"/>
      <c r="I502" s="282"/>
      <c r="J502" s="282"/>
      <c r="K502" s="282">
        <f>[13]Šiluma!$L$47</f>
        <v>0</v>
      </c>
      <c r="L502" s="148"/>
      <c r="M502" s="49"/>
      <c r="O502" s="47"/>
      <c r="Q502" s="47"/>
      <c r="S502" s="47"/>
      <c r="T502" s="47"/>
    </row>
    <row r="503" spans="1:20" ht="15.75" hidden="1" outlineLevel="1" x14ac:dyDescent="0.25">
      <c r="A503" s="280"/>
      <c r="B503" s="281"/>
      <c r="C503" s="281"/>
      <c r="D503" s="282"/>
      <c r="E503" s="282"/>
      <c r="F503" s="282"/>
      <c r="G503" s="282"/>
      <c r="H503" s="282"/>
      <c r="I503" s="282"/>
      <c r="J503" s="282"/>
      <c r="K503" s="282">
        <f>[14]Šiluma!$L$47</f>
        <v>0</v>
      </c>
      <c r="L503" s="148"/>
      <c r="M503" s="49"/>
      <c r="O503" s="47"/>
      <c r="Q503" s="47"/>
      <c r="S503" s="47"/>
      <c r="T503" s="47"/>
    </row>
    <row r="504" spans="1:20" ht="15.75" hidden="1" outlineLevel="1" x14ac:dyDescent="0.25">
      <c r="A504" s="280"/>
      <c r="B504" s="281"/>
      <c r="C504" s="281"/>
      <c r="D504" s="282"/>
      <c r="E504" s="282"/>
      <c r="F504" s="282"/>
      <c r="G504" s="282"/>
      <c r="H504" s="282"/>
      <c r="I504" s="282"/>
      <c r="J504" s="282"/>
      <c r="K504" s="282">
        <f>[15]Šiluma!$L$47</f>
        <v>0</v>
      </c>
      <c r="L504" s="148"/>
      <c r="M504" s="49"/>
      <c r="O504" s="47"/>
      <c r="Q504" s="47"/>
      <c r="S504" s="47"/>
      <c r="T504" s="47"/>
    </row>
    <row r="505" spans="1:20" ht="15.75" hidden="1" outlineLevel="1" x14ac:dyDescent="0.25">
      <c r="A505" s="280"/>
      <c r="B505" s="281"/>
      <c r="C505" s="281"/>
      <c r="D505" s="282"/>
      <c r="E505" s="282"/>
      <c r="F505" s="282"/>
      <c r="G505" s="282"/>
      <c r="H505" s="282"/>
      <c r="I505" s="282"/>
      <c r="J505" s="282"/>
      <c r="K505" s="282">
        <f>[16]Šiluma!$L$47</f>
        <v>0</v>
      </c>
      <c r="L505" s="148"/>
      <c r="M505" s="49"/>
      <c r="O505" s="47"/>
      <c r="Q505" s="47"/>
      <c r="S505" s="47"/>
      <c r="T505" s="47"/>
    </row>
    <row r="506" spans="1:20" ht="15.75" hidden="1" outlineLevel="1" x14ac:dyDescent="0.25">
      <c r="A506" s="280"/>
      <c r="B506" s="281"/>
      <c r="C506" s="281"/>
      <c r="D506" s="282"/>
      <c r="E506" s="282"/>
      <c r="F506" s="282"/>
      <c r="G506" s="282"/>
      <c r="H506" s="282"/>
      <c r="I506" s="282"/>
      <c r="J506" s="282"/>
      <c r="K506" s="282">
        <f>[17]Šiluma!$L$47</f>
        <v>0</v>
      </c>
      <c r="L506" s="148"/>
      <c r="M506" s="49"/>
      <c r="O506" s="47"/>
      <c r="Q506" s="47"/>
      <c r="S506" s="47"/>
      <c r="T506" s="47"/>
    </row>
    <row r="507" spans="1:20" ht="15.75" hidden="1" outlineLevel="1" x14ac:dyDescent="0.25">
      <c r="A507" s="280"/>
      <c r="B507" s="281"/>
      <c r="C507" s="281"/>
      <c r="D507" s="282"/>
      <c r="E507" s="282"/>
      <c r="F507" s="282"/>
      <c r="G507" s="282"/>
      <c r="H507" s="282"/>
      <c r="I507" s="282"/>
      <c r="J507" s="282"/>
      <c r="K507" s="282">
        <f>[18]Šiluma!$L$47</f>
        <v>0</v>
      </c>
      <c r="L507" s="148"/>
      <c r="M507" s="49"/>
      <c r="O507" s="47"/>
      <c r="Q507" s="47"/>
      <c r="S507" s="47"/>
      <c r="T507" s="47"/>
    </row>
    <row r="508" spans="1:20" ht="15.75" hidden="1" outlineLevel="1" x14ac:dyDescent="0.25">
      <c r="A508" s="280"/>
      <c r="B508" s="281"/>
      <c r="C508" s="281"/>
      <c r="D508" s="282"/>
      <c r="E508" s="282"/>
      <c r="F508" s="282"/>
      <c r="G508" s="282"/>
      <c r="H508" s="282"/>
      <c r="I508" s="282"/>
      <c r="J508" s="282"/>
      <c r="K508" s="282">
        <f>[19]Šiluma!$L$47</f>
        <v>0</v>
      </c>
      <c r="L508" s="148"/>
      <c r="M508" s="49"/>
      <c r="O508" s="47"/>
      <c r="Q508" s="47"/>
      <c r="S508" s="47"/>
      <c r="T508" s="47"/>
    </row>
    <row r="509" spans="1:20" ht="15.75" hidden="1" outlineLevel="1" x14ac:dyDescent="0.25">
      <c r="A509" s="280"/>
      <c r="B509" s="281"/>
      <c r="C509" s="281"/>
      <c r="D509" s="282"/>
      <c r="E509" s="282"/>
      <c r="F509" s="282"/>
      <c r="G509" s="282"/>
      <c r="H509" s="282"/>
      <c r="I509" s="282"/>
      <c r="J509" s="282"/>
      <c r="K509" s="282">
        <f>[20]Šiluma!$L$47</f>
        <v>0</v>
      </c>
      <c r="L509" s="148"/>
      <c r="M509" s="49"/>
      <c r="O509" s="47"/>
      <c r="Q509" s="47"/>
      <c r="S509" s="47"/>
      <c r="T509" s="47"/>
    </row>
    <row r="510" spans="1:20" ht="15.75" hidden="1" outlineLevel="1" x14ac:dyDescent="0.25">
      <c r="A510" s="280"/>
      <c r="B510" s="281"/>
      <c r="C510" s="281"/>
      <c r="D510" s="282"/>
      <c r="E510" s="282"/>
      <c r="F510" s="282"/>
      <c r="G510" s="282"/>
      <c r="H510" s="282"/>
      <c r="I510" s="282"/>
      <c r="J510" s="282"/>
      <c r="K510" s="282">
        <f>[21]Šiluma!$L$47</f>
        <v>0</v>
      </c>
      <c r="L510" s="148"/>
      <c r="M510" s="49"/>
      <c r="O510" s="47"/>
      <c r="Q510" s="47"/>
      <c r="S510" s="47"/>
      <c r="T510" s="47"/>
    </row>
    <row r="511" spans="1:20" ht="15.75" hidden="1" outlineLevel="1" x14ac:dyDescent="0.25">
      <c r="A511" s="280"/>
      <c r="B511" s="281"/>
      <c r="C511" s="281"/>
      <c r="D511" s="282"/>
      <c r="E511" s="282"/>
      <c r="F511" s="282"/>
      <c r="G511" s="282"/>
      <c r="H511" s="282"/>
      <c r="I511" s="282"/>
      <c r="J511" s="282"/>
      <c r="K511" s="282">
        <f>[22]Šiluma!$L$47</f>
        <v>0</v>
      </c>
      <c r="L511" s="148"/>
      <c r="M511" s="49"/>
      <c r="O511" s="47"/>
      <c r="Q511" s="47"/>
      <c r="S511" s="47"/>
      <c r="T511" s="47"/>
    </row>
    <row r="512" spans="1:20" ht="15.75" hidden="1" outlineLevel="1" x14ac:dyDescent="0.25">
      <c r="A512" s="280"/>
      <c r="B512" s="281"/>
      <c r="C512" s="281"/>
      <c r="D512" s="282"/>
      <c r="E512" s="282"/>
      <c r="F512" s="282"/>
      <c r="G512" s="282"/>
      <c r="H512" s="282"/>
      <c r="I512" s="282"/>
      <c r="J512" s="282"/>
      <c r="K512" s="282">
        <f>[23]Šiluma!$L$47</f>
        <v>0</v>
      </c>
      <c r="L512" s="148"/>
      <c r="M512" s="49"/>
      <c r="O512" s="47"/>
      <c r="Q512" s="47"/>
      <c r="S512" s="47"/>
      <c r="T512" s="47"/>
    </row>
    <row r="513" spans="1:20" ht="15.75" hidden="1" outlineLevel="1" x14ac:dyDescent="0.25">
      <c r="A513" s="280"/>
      <c r="B513" s="281"/>
      <c r="C513" s="281"/>
      <c r="D513" s="282"/>
      <c r="E513" s="282"/>
      <c r="F513" s="282"/>
      <c r="G513" s="282"/>
      <c r="H513" s="282"/>
      <c r="I513" s="282"/>
      <c r="J513" s="282"/>
      <c r="K513" s="282">
        <f>[24]Šiluma!$L$47</f>
        <v>0</v>
      </c>
      <c r="L513" s="148"/>
      <c r="M513" s="49"/>
      <c r="O513" s="47"/>
      <c r="Q513" s="47"/>
      <c r="S513" s="47"/>
      <c r="T513" s="47"/>
    </row>
    <row r="514" spans="1:20" ht="16.5" collapsed="1" thickBot="1" x14ac:dyDescent="0.3">
      <c r="A514" s="77"/>
      <c r="B514" s="77"/>
      <c r="C514" s="78"/>
      <c r="D514" s="79"/>
      <c r="E514" s="79"/>
      <c r="F514" s="79"/>
      <c r="G514" s="79"/>
      <c r="H514" s="79"/>
      <c r="I514" s="79"/>
      <c r="J514" s="80"/>
      <c r="K514" s="81">
        <f>SUM(K502:K513)</f>
        <v>0</v>
      </c>
      <c r="L514" s="148"/>
      <c r="M514" s="49"/>
      <c r="O514" s="47"/>
      <c r="Q514" s="47"/>
      <c r="S514" s="47"/>
      <c r="T514" s="47"/>
    </row>
    <row r="515" spans="1:20" ht="16.5" hidden="1" outlineLevel="1" thickBot="1" x14ac:dyDescent="0.3">
      <c r="A515" s="77"/>
      <c r="B515" s="77"/>
      <c r="C515" s="78"/>
      <c r="D515" s="79">
        <f>[13]Šiluma!$E$48</f>
        <v>26849.510704071607</v>
      </c>
      <c r="E515" s="79">
        <f>[13]Šiluma!$F$48</f>
        <v>19286.534504429721</v>
      </c>
      <c r="F515" s="79">
        <f>[13]Šiluma!$G$48</f>
        <v>6482.0761814683219</v>
      </c>
      <c r="G515" s="79">
        <f>[13]Šiluma!$H$48</f>
        <v>1080.9000181735651</v>
      </c>
      <c r="H515" s="79">
        <f>[13]Šiluma!$I$48</f>
        <v>240.06425133514142</v>
      </c>
      <c r="I515" s="79">
        <f>[13]Šiluma!$J$48</f>
        <v>40.339777900181147</v>
      </c>
      <c r="J515" s="82">
        <f>[13]Šiluma!$K$48</f>
        <v>199.72447343496026</v>
      </c>
      <c r="K515" s="81">
        <f>[13]Šiluma!$L$48</f>
        <v>27089.574955406744</v>
      </c>
      <c r="L515" s="148"/>
      <c r="M515" s="49"/>
      <c r="O515" s="47"/>
      <c r="Q515" s="47"/>
      <c r="S515" s="47"/>
      <c r="T515" s="47"/>
    </row>
    <row r="516" spans="1:20" ht="16.5" hidden="1" outlineLevel="1" thickBot="1" x14ac:dyDescent="0.3">
      <c r="A516" s="77"/>
      <c r="B516" s="77"/>
      <c r="C516" s="78"/>
      <c r="D516" s="79">
        <f>[14]Šiluma!$E$48</f>
        <v>24280.502050017818</v>
      </c>
      <c r="E516" s="79">
        <f>[14]Šiluma!$F$48</f>
        <v>17260.269553063681</v>
      </c>
      <c r="F516" s="79">
        <f>[14]Šiluma!$G$48</f>
        <v>6197.2015950841233</v>
      </c>
      <c r="G516" s="79">
        <f>[14]Šiluma!$H$48</f>
        <v>823.03090187001362</v>
      </c>
      <c r="H516" s="79">
        <f>[14]Šiluma!$I$48</f>
        <v>245.16166561990582</v>
      </c>
      <c r="I516" s="79">
        <f>[14]Šiluma!$J$48</f>
        <v>111.47232036344465</v>
      </c>
      <c r="J516" s="82">
        <f>[14]Šiluma!$K$48</f>
        <v>133.68934525646117</v>
      </c>
      <c r="K516" s="81">
        <f>[14]Šiluma!$L$48</f>
        <v>24525.663715637726</v>
      </c>
      <c r="L516" s="148"/>
      <c r="M516" s="49"/>
      <c r="O516" s="47"/>
      <c r="Q516" s="47"/>
      <c r="S516" s="47"/>
      <c r="T516" s="47"/>
    </row>
    <row r="517" spans="1:20" ht="16.5" hidden="1" outlineLevel="1" thickBot="1" x14ac:dyDescent="0.3">
      <c r="A517" s="77"/>
      <c r="B517" s="77"/>
      <c r="C517" s="78"/>
      <c r="D517" s="79">
        <f>[15]Šiluma!$E$48</f>
        <v>25132.595601330548</v>
      </c>
      <c r="E517" s="79">
        <f>[15]Šiluma!$F$48</f>
        <v>18158.864771858436</v>
      </c>
      <c r="F517" s="79">
        <f>[15]Šiluma!$G$48</f>
        <v>6118.725595975854</v>
      </c>
      <c r="G517" s="79">
        <f>[15]Šiluma!$H$48</f>
        <v>855.00523349625871</v>
      </c>
      <c r="H517" s="79">
        <f>[15]Šiluma!$I$48</f>
        <v>402.80743559652484</v>
      </c>
      <c r="I517" s="79">
        <f>[15]Šiluma!$J$48</f>
        <v>233.55128168523066</v>
      </c>
      <c r="J517" s="82">
        <f>[15]Šiluma!$K$48</f>
        <v>169.25615391129415</v>
      </c>
      <c r="K517" s="81">
        <f>[15]Šiluma!$L$48</f>
        <v>25535.403036927077</v>
      </c>
      <c r="L517" s="148"/>
      <c r="M517" s="49"/>
      <c r="O517" s="47"/>
      <c r="Q517" s="47"/>
      <c r="S517" s="47"/>
      <c r="T517" s="47"/>
    </row>
    <row r="518" spans="1:20" ht="16.5" hidden="1" outlineLevel="1" thickBot="1" x14ac:dyDescent="0.3">
      <c r="A518" s="77"/>
      <c r="B518" s="77"/>
      <c r="C518" s="78"/>
      <c r="D518" s="79">
        <f>[16]Šiluma!$E$48</f>
        <v>22402.963757655809</v>
      </c>
      <c r="E518" s="79">
        <f>[16]Šiluma!$F$48</f>
        <v>14963.876830296926</v>
      </c>
      <c r="F518" s="79">
        <f>[16]Šiluma!$G$48</f>
        <v>6485.0091047919805</v>
      </c>
      <c r="G518" s="79">
        <f>[16]Šiluma!$H$48</f>
        <v>954.07782256690143</v>
      </c>
      <c r="H518" s="79">
        <f>[16]Šiluma!$I$48</f>
        <v>556.97934250877438</v>
      </c>
      <c r="I518" s="79">
        <f>[16]Šiluma!$J$48</f>
        <v>356.2144502143193</v>
      </c>
      <c r="J518" s="82">
        <f>[16]Šiluma!$K$48</f>
        <v>200.76489229445519</v>
      </c>
      <c r="K518" s="81">
        <f>[16]Šiluma!$L$48</f>
        <v>22959.943100164583</v>
      </c>
      <c r="L518" s="148"/>
      <c r="M518" s="49"/>
      <c r="O518" s="47"/>
      <c r="Q518" s="47"/>
      <c r="S518" s="47"/>
      <c r="T518" s="47"/>
    </row>
    <row r="519" spans="1:20" ht="16.5" hidden="1" outlineLevel="1" thickBot="1" x14ac:dyDescent="0.3">
      <c r="A519" s="77"/>
      <c r="B519" s="77"/>
      <c r="C519" s="78"/>
      <c r="D519" s="79">
        <f>[17]Šiluma!$E$48</f>
        <v>21149.005344638761</v>
      </c>
      <c r="E519" s="79">
        <f>[17]Šiluma!$F$48</f>
        <v>13856.05562570339</v>
      </c>
      <c r="F519" s="79">
        <f>[17]Šiluma!$G$48</f>
        <v>6375.581190065891</v>
      </c>
      <c r="G519" s="79">
        <f>[17]Šiluma!$H$48</f>
        <v>917.36852886948213</v>
      </c>
      <c r="H519" s="79">
        <f>[17]Šiluma!$I$48</f>
        <v>524.33166394369368</v>
      </c>
      <c r="I519" s="79">
        <f>[17]Šiluma!$J$48</f>
        <v>333.82308396847145</v>
      </c>
      <c r="J519" s="82">
        <f>[17]Šiluma!$K$48</f>
        <v>190.50857997522218</v>
      </c>
      <c r="K519" s="81">
        <f>[17]Šiluma!$L$48</f>
        <v>21673.337008582457</v>
      </c>
      <c r="L519" s="148"/>
      <c r="M519" s="49"/>
      <c r="O519" s="47"/>
      <c r="Q519" s="47"/>
      <c r="S519" s="47"/>
      <c r="T519" s="47"/>
    </row>
    <row r="520" spans="1:20" ht="16.5" hidden="1" outlineLevel="1" thickBot="1" x14ac:dyDescent="0.3">
      <c r="A520" s="77"/>
      <c r="B520" s="77"/>
      <c r="C520" s="78"/>
      <c r="D520" s="79">
        <f>[18]Šiluma!$E$48</f>
        <v>21496.702809514634</v>
      </c>
      <c r="E520" s="79">
        <f>[18]Šiluma!$F$48</f>
        <v>14822.230378030803</v>
      </c>
      <c r="F520" s="79">
        <f>[18]Šiluma!$G$48</f>
        <v>5733.8101419128652</v>
      </c>
      <c r="G520" s="79">
        <f>[18]Šiluma!$H$48</f>
        <v>940.66228957096951</v>
      </c>
      <c r="H520" s="79">
        <f>[18]Šiluma!$I$48</f>
        <v>535.92747428843938</v>
      </c>
      <c r="I520" s="79">
        <f>[18]Šiluma!$J$48</f>
        <v>342.56728404594423</v>
      </c>
      <c r="J520" s="82">
        <f>[18]Šiluma!$K$48</f>
        <v>193.36019024249515</v>
      </c>
      <c r="K520" s="81">
        <f>[18]Šiluma!$L$48</f>
        <v>22032.630283803075</v>
      </c>
      <c r="L520" s="148"/>
      <c r="M520" s="49"/>
      <c r="O520" s="47"/>
      <c r="Q520" s="47"/>
      <c r="S520" s="47"/>
      <c r="T520" s="47"/>
    </row>
    <row r="521" spans="1:20" ht="16.5" hidden="1" outlineLevel="1" thickBot="1" x14ac:dyDescent="0.3">
      <c r="A521" s="77"/>
      <c r="B521" s="77"/>
      <c r="C521" s="78"/>
      <c r="D521" s="79">
        <f>[19]Šiluma!$E$48</f>
        <v>23861.041658566013</v>
      </c>
      <c r="E521" s="79">
        <f>[19]Šiluma!$F$48</f>
        <v>16169.492654829259</v>
      </c>
      <c r="F521" s="79">
        <f>[19]Šiluma!$G$48</f>
        <v>6844.1670326286467</v>
      </c>
      <c r="G521" s="79">
        <f>[19]Šiluma!$H$48</f>
        <v>847.38197110810609</v>
      </c>
      <c r="H521" s="79">
        <f>[19]Šiluma!$I$48</f>
        <v>529.2349500096467</v>
      </c>
      <c r="I521" s="79">
        <f>[19]Šiluma!$J$48</f>
        <v>344.48226661951912</v>
      </c>
      <c r="J521" s="82">
        <f>[19]Šiluma!$K$48</f>
        <v>184.7526833901276</v>
      </c>
      <c r="K521" s="81">
        <f>[19]Šiluma!$L$48</f>
        <v>24390.276608575659</v>
      </c>
      <c r="L521" s="148"/>
      <c r="M521" s="49"/>
      <c r="O521" s="47"/>
      <c r="Q521" s="47"/>
      <c r="S521" s="47"/>
      <c r="T521" s="47"/>
    </row>
    <row r="522" spans="1:20" ht="16.5" hidden="1" outlineLevel="1" thickBot="1" x14ac:dyDescent="0.3">
      <c r="A522" s="77"/>
      <c r="B522" s="77"/>
      <c r="C522" s="78"/>
      <c r="D522" s="79">
        <f>[20]Šiluma!$E$48</f>
        <v>26082.278362963832</v>
      </c>
      <c r="E522" s="79">
        <f>[20]Šiluma!$F$48</f>
        <v>17256.350045324518</v>
      </c>
      <c r="F522" s="79">
        <f>[20]Šiluma!$G$48</f>
        <v>8048.3461718401122</v>
      </c>
      <c r="G522" s="79">
        <f>[20]Šiluma!$H$48</f>
        <v>777.58214579919945</v>
      </c>
      <c r="H522" s="79">
        <f>[20]Šiluma!$I$48</f>
        <v>610.45279176964561</v>
      </c>
      <c r="I522" s="79">
        <f>[20]Šiluma!$J$48</f>
        <v>442.48751476720747</v>
      </c>
      <c r="J522" s="82">
        <f>[20]Šiluma!$K$48</f>
        <v>167.96527700243811</v>
      </c>
      <c r="K522" s="81">
        <f>[20]Šiluma!$L$48</f>
        <v>26692.731154733476</v>
      </c>
      <c r="L522" s="148"/>
      <c r="M522" s="49"/>
      <c r="O522" s="47"/>
      <c r="Q522" s="47"/>
      <c r="S522" s="47"/>
      <c r="T522" s="47"/>
    </row>
    <row r="523" spans="1:20" ht="16.5" hidden="1" outlineLevel="1" thickBot="1" x14ac:dyDescent="0.3">
      <c r="A523" s="77"/>
      <c r="B523" s="77"/>
      <c r="C523" s="78"/>
      <c r="D523" s="79">
        <f>[21]Šiluma!$E$48</f>
        <v>27604.658714432564</v>
      </c>
      <c r="E523" s="79">
        <f>[21]Šiluma!$F$48</f>
        <v>18209.757138164256</v>
      </c>
      <c r="F523" s="79">
        <f>[21]Šiluma!$G$48</f>
        <v>8469.2718227912956</v>
      </c>
      <c r="G523" s="79">
        <f>[21]Šiluma!$H$48</f>
        <v>925.62975347701286</v>
      </c>
      <c r="H523" s="79">
        <f>[21]Šiluma!$I$48</f>
        <v>598.10737450212298</v>
      </c>
      <c r="I523" s="79">
        <f>[21]Šiluma!$J$48</f>
        <v>399.56462875689994</v>
      </c>
      <c r="J523" s="82">
        <f>[21]Šiluma!$K$48</f>
        <v>198.54274574522302</v>
      </c>
      <c r="K523" s="81">
        <f>[21]Šiluma!$L$48</f>
        <v>28202.766088934688</v>
      </c>
      <c r="L523" s="148"/>
      <c r="M523" s="49"/>
      <c r="O523" s="47"/>
      <c r="Q523" s="47"/>
      <c r="S523" s="47"/>
      <c r="T523" s="47"/>
    </row>
    <row r="524" spans="1:20" ht="16.5" hidden="1" outlineLevel="1" thickBot="1" x14ac:dyDescent="0.3">
      <c r="A524" s="77"/>
      <c r="B524" s="77"/>
      <c r="C524" s="78"/>
      <c r="D524" s="79">
        <f>[22]Šiluma!$E$48</f>
        <v>22096.021762118839</v>
      </c>
      <c r="E524" s="79">
        <f>[22]Šiluma!$F$48</f>
        <v>15682.88900677275</v>
      </c>
      <c r="F524" s="79">
        <f>[22]Šiluma!$G$48</f>
        <v>5439.4443742948624</v>
      </c>
      <c r="G524" s="79">
        <f>[22]Šiluma!$H$48</f>
        <v>973.68838105122722</v>
      </c>
      <c r="H524" s="79">
        <f>[22]Šiluma!$I$48</f>
        <v>590.76150339424237</v>
      </c>
      <c r="I524" s="79">
        <f>[22]Šiluma!$J$48</f>
        <v>382.05200064848475</v>
      </c>
      <c r="J524" s="82">
        <f>[22]Šiluma!$K$48</f>
        <v>208.70950274575762</v>
      </c>
      <c r="K524" s="81">
        <f>[22]Šiluma!$L$48</f>
        <v>22686.783265513081</v>
      </c>
      <c r="L524" s="148"/>
      <c r="M524" s="49"/>
      <c r="O524" s="47"/>
      <c r="Q524" s="47"/>
      <c r="S524" s="47"/>
      <c r="T524" s="47"/>
    </row>
    <row r="525" spans="1:20" ht="16.5" hidden="1" outlineLevel="1" thickBot="1" x14ac:dyDescent="0.3">
      <c r="A525" s="77"/>
      <c r="B525" s="77"/>
      <c r="C525" s="78"/>
      <c r="D525" s="79">
        <f>[23]Šiluma!$E$48</f>
        <v>27563.930281337129</v>
      </c>
      <c r="E525" s="79">
        <f>[23]Šiluma!$F$48</f>
        <v>20922.083191787449</v>
      </c>
      <c r="F525" s="79">
        <f>[23]Šiluma!$G$48</f>
        <v>5724.0710824298985</v>
      </c>
      <c r="G525" s="79">
        <f>[23]Šiluma!$H$48</f>
        <v>917.77600711977993</v>
      </c>
      <c r="H525" s="79">
        <f>[23]Šiluma!$I$48</f>
        <v>579.34064784197039</v>
      </c>
      <c r="I525" s="79">
        <f>[23]Šiluma!$J$48</f>
        <v>386.51048394692367</v>
      </c>
      <c r="J525" s="82">
        <f>[23]Šiluma!$K$48</f>
        <v>192.83016389504678</v>
      </c>
      <c r="K525" s="81">
        <f>[23]Šiluma!$L$48</f>
        <v>28143.2709291791</v>
      </c>
      <c r="L525" s="148"/>
      <c r="M525" s="49"/>
      <c r="O525" s="47"/>
      <c r="Q525" s="47"/>
      <c r="S525" s="47"/>
      <c r="T525" s="47"/>
    </row>
    <row r="526" spans="1:20" ht="16.5" hidden="1" outlineLevel="1" thickBot="1" x14ac:dyDescent="0.3">
      <c r="A526" s="77"/>
      <c r="B526" s="77"/>
      <c r="C526" s="78"/>
      <c r="D526" s="79">
        <f>[24]Šiluma!$E$48</f>
        <v>33953.373526791445</v>
      </c>
      <c r="E526" s="79">
        <f>[24]Šiluma!$F$48</f>
        <v>24501.016171892868</v>
      </c>
      <c r="F526" s="79">
        <f>[24]Šiluma!$G$48</f>
        <v>8064.4211155353578</v>
      </c>
      <c r="G526" s="79">
        <f>[24]Šiluma!$H$48</f>
        <v>1387.9362393632248</v>
      </c>
      <c r="H526" s="79">
        <f>[24]Šiluma!$I$48</f>
        <v>571.76502344767778</v>
      </c>
      <c r="I526" s="79">
        <f>[24]Šiluma!$J$48</f>
        <v>417.70361394912885</v>
      </c>
      <c r="J526" s="82">
        <f>[24]Šiluma!$K$48</f>
        <v>154.0614094985489</v>
      </c>
      <c r="K526" s="81">
        <f>[24]Šiluma!$L$48</f>
        <v>34525.138550239128</v>
      </c>
      <c r="L526" s="148"/>
      <c r="M526" s="49"/>
      <c r="O526" s="47"/>
      <c r="Q526" s="47"/>
      <c r="S526" s="47"/>
      <c r="T526" s="47"/>
    </row>
    <row r="527" spans="1:20" ht="15.75" collapsed="1" x14ac:dyDescent="0.25">
      <c r="A527" s="83" t="s">
        <v>103</v>
      </c>
      <c r="B527" s="84" t="s">
        <v>104</v>
      </c>
      <c r="C527" s="85"/>
      <c r="D527" s="283">
        <f t="shared" ref="D527:K527" si="28">SUM(D515:D526)</f>
        <v>302472.58457343903</v>
      </c>
      <c r="E527" s="284">
        <f t="shared" si="28"/>
        <v>211089.41987215405</v>
      </c>
      <c r="F527" s="284">
        <f t="shared" si="28"/>
        <v>79982.125408819222</v>
      </c>
      <c r="G527" s="285">
        <f t="shared" si="28"/>
        <v>11401.039292465743</v>
      </c>
      <c r="H527" s="283">
        <f t="shared" si="28"/>
        <v>5984.9341242577848</v>
      </c>
      <c r="I527" s="284">
        <f t="shared" si="28"/>
        <v>3790.7687068657551</v>
      </c>
      <c r="J527" s="284">
        <f t="shared" si="28"/>
        <v>2194.1654173920301</v>
      </c>
      <c r="K527" s="285">
        <f t="shared" si="28"/>
        <v>308457.5186976968</v>
      </c>
      <c r="L527" s="148"/>
      <c r="M527" s="49"/>
      <c r="O527" s="47"/>
      <c r="Q527" s="47"/>
      <c r="S527" s="47"/>
      <c r="T527" s="47"/>
    </row>
    <row r="528" spans="1:20" ht="15.75" hidden="1" outlineLevel="1" x14ac:dyDescent="0.25">
      <c r="A528" s="86"/>
      <c r="B528" s="87"/>
      <c r="C528" s="88"/>
      <c r="D528" s="203">
        <f>[13]Šiluma!$E$49</f>
        <v>25662.7</v>
      </c>
      <c r="E528" s="204">
        <f>[13]Šiluma!$F$49</f>
        <v>25225.120000000003</v>
      </c>
      <c r="F528" s="204">
        <f>[13]Šiluma!$G$49</f>
        <v>437.58</v>
      </c>
      <c r="G528" s="205">
        <f>[13]Šiluma!$H$49</f>
        <v>0</v>
      </c>
      <c r="H528" s="203">
        <f>[13]Šiluma!$I$49</f>
        <v>0</v>
      </c>
      <c r="I528" s="204">
        <f>[13]Šiluma!$J$49</f>
        <v>0</v>
      </c>
      <c r="J528" s="204">
        <f>[13]Šiluma!$K$49</f>
        <v>0</v>
      </c>
      <c r="K528" s="205">
        <f>[13]Šiluma!$L$49</f>
        <v>25662.7</v>
      </c>
      <c r="L528" s="148"/>
      <c r="M528" s="49"/>
      <c r="O528" s="47"/>
      <c r="Q528" s="47"/>
      <c r="S528" s="47"/>
      <c r="T528" s="47"/>
    </row>
    <row r="529" spans="1:20" ht="15.75" hidden="1" outlineLevel="1" x14ac:dyDescent="0.25">
      <c r="A529" s="86"/>
      <c r="B529" s="87"/>
      <c r="C529" s="88"/>
      <c r="D529" s="203">
        <f>[14]Šiluma!$E$49</f>
        <v>20138.07</v>
      </c>
      <c r="E529" s="204">
        <f>[14]Šiluma!$F$49</f>
        <v>19735.09</v>
      </c>
      <c r="F529" s="204">
        <f>[14]Šiluma!$G$49</f>
        <v>402.98</v>
      </c>
      <c r="G529" s="205">
        <f>[14]Šiluma!$H$49</f>
        <v>0</v>
      </c>
      <c r="H529" s="203">
        <f>[14]Šiluma!$I$49</f>
        <v>0</v>
      </c>
      <c r="I529" s="204">
        <f>[14]Šiluma!$J$49</f>
        <v>0</v>
      </c>
      <c r="J529" s="204">
        <f>[14]Šiluma!$K$49</f>
        <v>0</v>
      </c>
      <c r="K529" s="205">
        <f>[14]Šiluma!$L$49</f>
        <v>20138.07</v>
      </c>
      <c r="L529" s="148"/>
      <c r="M529" s="49"/>
      <c r="O529" s="47"/>
      <c r="Q529" s="47"/>
      <c r="S529" s="47"/>
      <c r="T529" s="47"/>
    </row>
    <row r="530" spans="1:20" ht="15.75" hidden="1" outlineLevel="1" x14ac:dyDescent="0.25">
      <c r="A530" s="86"/>
      <c r="B530" s="87"/>
      <c r="C530" s="88"/>
      <c r="D530" s="203">
        <f>[15]Šiluma!$E$49</f>
        <v>19610.600000000002</v>
      </c>
      <c r="E530" s="204">
        <f>[15]Šiluma!$F$49</f>
        <v>19168.16</v>
      </c>
      <c r="F530" s="204">
        <f>[15]Šiluma!$G$49</f>
        <v>442.44</v>
      </c>
      <c r="G530" s="205">
        <f>[15]Šiluma!$H$49</f>
        <v>0</v>
      </c>
      <c r="H530" s="203">
        <f>[15]Šiluma!$I$49</f>
        <v>0</v>
      </c>
      <c r="I530" s="204">
        <f>[15]Šiluma!$J$49</f>
        <v>0</v>
      </c>
      <c r="J530" s="204">
        <f>[15]Šiluma!$K$49</f>
        <v>0</v>
      </c>
      <c r="K530" s="205">
        <f>[15]Šiluma!$L$49</f>
        <v>19610.600000000002</v>
      </c>
      <c r="L530" s="148"/>
      <c r="M530" s="49"/>
      <c r="O530" s="47"/>
      <c r="Q530" s="47"/>
      <c r="S530" s="47"/>
      <c r="T530" s="47"/>
    </row>
    <row r="531" spans="1:20" ht="15.75" hidden="1" outlineLevel="1" x14ac:dyDescent="0.25">
      <c r="A531" s="86"/>
      <c r="B531" s="87"/>
      <c r="C531" s="88"/>
      <c r="D531" s="203">
        <f>[16]Šiluma!$E$49</f>
        <v>10400.339999999998</v>
      </c>
      <c r="E531" s="204">
        <f>[16]Šiluma!$F$49</f>
        <v>10055.06</v>
      </c>
      <c r="F531" s="204">
        <f>[16]Šiluma!$G$49</f>
        <v>345.28</v>
      </c>
      <c r="G531" s="205">
        <f>[16]Šiluma!$H$49</f>
        <v>0</v>
      </c>
      <c r="H531" s="203">
        <f>[16]Šiluma!$I$49</f>
        <v>0</v>
      </c>
      <c r="I531" s="204">
        <f>[16]Šiluma!$J$49</f>
        <v>0</v>
      </c>
      <c r="J531" s="204">
        <f>[16]Šiluma!$K$49</f>
        <v>0</v>
      </c>
      <c r="K531" s="205">
        <f>[16]Šiluma!$L$49</f>
        <v>10400.339999999998</v>
      </c>
      <c r="L531" s="148"/>
      <c r="M531" s="49"/>
      <c r="O531" s="47"/>
      <c r="Q531" s="47"/>
      <c r="S531" s="47"/>
      <c r="T531" s="47"/>
    </row>
    <row r="532" spans="1:20" ht="15.75" hidden="1" outlineLevel="1" x14ac:dyDescent="0.25">
      <c r="A532" s="86"/>
      <c r="B532" s="87"/>
      <c r="C532" s="88"/>
      <c r="D532" s="203">
        <f>[17]Šiluma!$E$49</f>
        <v>5585.23</v>
      </c>
      <c r="E532" s="204">
        <f>[17]Šiluma!$F$49</f>
        <v>5366.2</v>
      </c>
      <c r="F532" s="204">
        <f>[17]Šiluma!$G$49</f>
        <v>219.03</v>
      </c>
      <c r="G532" s="205">
        <f>[17]Šiluma!$H$49</f>
        <v>0</v>
      </c>
      <c r="H532" s="203">
        <f>[17]Šiluma!$I$49</f>
        <v>0</v>
      </c>
      <c r="I532" s="204">
        <f>[17]Šiluma!$J$49</f>
        <v>0</v>
      </c>
      <c r="J532" s="204">
        <f>[17]Šiluma!$K$49</f>
        <v>0</v>
      </c>
      <c r="K532" s="205">
        <f>[17]Šiluma!$L$49</f>
        <v>5585.23</v>
      </c>
      <c r="L532" s="148"/>
      <c r="M532" s="49"/>
      <c r="O532" s="47"/>
      <c r="Q532" s="47"/>
      <c r="S532" s="47"/>
      <c r="T532" s="47"/>
    </row>
    <row r="533" spans="1:20" ht="15.75" hidden="1" outlineLevel="1" x14ac:dyDescent="0.25">
      <c r="A533" s="86"/>
      <c r="B533" s="87"/>
      <c r="C533" s="88"/>
      <c r="D533" s="203">
        <f>[18]Šiluma!$E$49</f>
        <v>3933.66</v>
      </c>
      <c r="E533" s="204">
        <f>[18]Šiluma!$F$49</f>
        <v>3609.45</v>
      </c>
      <c r="F533" s="204">
        <f>[18]Šiluma!$G$49</f>
        <v>324.20999999999998</v>
      </c>
      <c r="G533" s="205">
        <f>[18]Šiluma!$H$49</f>
        <v>0</v>
      </c>
      <c r="H533" s="203">
        <f>[18]Šiluma!$I$49</f>
        <v>0</v>
      </c>
      <c r="I533" s="204">
        <f>[18]Šiluma!$J$49</f>
        <v>0</v>
      </c>
      <c r="J533" s="204">
        <f>[18]Šiluma!$K$49</f>
        <v>0</v>
      </c>
      <c r="K533" s="205">
        <f>[18]Šiluma!$L$49</f>
        <v>3933.66</v>
      </c>
      <c r="L533" s="148"/>
      <c r="M533" s="49"/>
      <c r="O533" s="47"/>
      <c r="Q533" s="47"/>
      <c r="S533" s="47"/>
      <c r="T533" s="47"/>
    </row>
    <row r="534" spans="1:20" ht="15.75" hidden="1" outlineLevel="1" x14ac:dyDescent="0.25">
      <c r="A534" s="86"/>
      <c r="B534" s="87"/>
      <c r="C534" s="88"/>
      <c r="D534" s="203">
        <f>[19]Šiluma!$E$49</f>
        <v>3657.53</v>
      </c>
      <c r="E534" s="204">
        <f>[19]Šiluma!$F$49</f>
        <v>3435.03</v>
      </c>
      <c r="F534" s="204">
        <f>[19]Šiluma!$G$49</f>
        <v>222.5</v>
      </c>
      <c r="G534" s="205">
        <f>[19]Šiluma!$H$49</f>
        <v>0</v>
      </c>
      <c r="H534" s="203">
        <f>[19]Šiluma!$I$49</f>
        <v>0</v>
      </c>
      <c r="I534" s="204">
        <f>[19]Šiluma!$J$49</f>
        <v>0</v>
      </c>
      <c r="J534" s="204">
        <f>[19]Šiluma!$K$49</f>
        <v>0</v>
      </c>
      <c r="K534" s="205">
        <f>[19]Šiluma!$L$49</f>
        <v>3657.53</v>
      </c>
      <c r="L534" s="148"/>
      <c r="M534" s="49"/>
      <c r="O534" s="47"/>
      <c r="Q534" s="47"/>
      <c r="S534" s="47"/>
      <c r="T534" s="47"/>
    </row>
    <row r="535" spans="1:20" ht="15.75" hidden="1" outlineLevel="1" x14ac:dyDescent="0.25">
      <c r="A535" s="86"/>
      <c r="B535" s="87"/>
      <c r="C535" s="88"/>
      <c r="D535" s="203">
        <f>[20]Šiluma!$E$49</f>
        <v>3135.8500000000004</v>
      </c>
      <c r="E535" s="204">
        <f>[20]Šiluma!$F$49</f>
        <v>2933.8</v>
      </c>
      <c r="F535" s="204">
        <f>[20]Šiluma!$G$49</f>
        <v>202.05</v>
      </c>
      <c r="G535" s="205">
        <f>[20]Šiluma!$H$49</f>
        <v>0</v>
      </c>
      <c r="H535" s="203">
        <f>[20]Šiluma!$I$49</f>
        <v>0</v>
      </c>
      <c r="I535" s="204">
        <f>[20]Šiluma!$J$49</f>
        <v>0</v>
      </c>
      <c r="J535" s="204">
        <f>[20]Šiluma!$K$49</f>
        <v>0</v>
      </c>
      <c r="K535" s="205">
        <f>[20]Šiluma!$L$49</f>
        <v>3135.8500000000004</v>
      </c>
      <c r="L535" s="148"/>
      <c r="M535" s="49"/>
      <c r="O535" s="47"/>
      <c r="Q535" s="47"/>
      <c r="S535" s="47"/>
      <c r="T535" s="47"/>
    </row>
    <row r="536" spans="1:20" ht="15.75" hidden="1" outlineLevel="1" x14ac:dyDescent="0.25">
      <c r="A536" s="86"/>
      <c r="B536" s="87"/>
      <c r="C536" s="88"/>
      <c r="D536" s="203">
        <f>[21]Šiluma!$E$49</f>
        <v>4062.71</v>
      </c>
      <c r="E536" s="204">
        <f>[21]Šiluma!$F$49</f>
        <v>3855.6499999999996</v>
      </c>
      <c r="F536" s="204">
        <f>[21]Šiluma!$G$49</f>
        <v>207.06</v>
      </c>
      <c r="G536" s="205">
        <f>[21]Šiluma!$H$49</f>
        <v>0</v>
      </c>
      <c r="H536" s="203">
        <f>[21]Šiluma!$I$49</f>
        <v>0</v>
      </c>
      <c r="I536" s="204">
        <f>[21]Šiluma!$J$49</f>
        <v>0</v>
      </c>
      <c r="J536" s="204">
        <f>[21]Šiluma!$K$49</f>
        <v>0</v>
      </c>
      <c r="K536" s="205">
        <f>[21]Šiluma!$L$49</f>
        <v>4062.71</v>
      </c>
      <c r="L536" s="148"/>
      <c r="M536" s="49"/>
      <c r="O536" s="47"/>
      <c r="Q536" s="47"/>
      <c r="S536" s="47"/>
      <c r="T536" s="47"/>
    </row>
    <row r="537" spans="1:20" ht="15.75" hidden="1" outlineLevel="1" x14ac:dyDescent="0.25">
      <c r="A537" s="86"/>
      <c r="B537" s="87"/>
      <c r="C537" s="88"/>
      <c r="D537" s="203">
        <f>[22]Šiluma!$E$49</f>
        <v>8902.41</v>
      </c>
      <c r="E537" s="204">
        <f>[22]Šiluma!$F$49</f>
        <v>8457.7000000000007</v>
      </c>
      <c r="F537" s="204">
        <f>[22]Šiluma!$G$49</f>
        <v>444.71</v>
      </c>
      <c r="G537" s="205">
        <f>[22]Šiluma!$H$49</f>
        <v>0</v>
      </c>
      <c r="H537" s="203">
        <f>[22]Šiluma!$I$49</f>
        <v>0</v>
      </c>
      <c r="I537" s="204">
        <f>[22]Šiluma!$J$49</f>
        <v>0</v>
      </c>
      <c r="J537" s="204">
        <f>[22]Šiluma!$K$49</f>
        <v>0</v>
      </c>
      <c r="K537" s="205">
        <f>[22]Šiluma!$L$49</f>
        <v>8902.41</v>
      </c>
      <c r="L537" s="148"/>
      <c r="M537" s="49"/>
      <c r="O537" s="47"/>
      <c r="Q537" s="47"/>
      <c r="S537" s="47"/>
      <c r="T537" s="47"/>
    </row>
    <row r="538" spans="1:20" ht="15.75" hidden="1" outlineLevel="1" x14ac:dyDescent="0.25">
      <c r="A538" s="86"/>
      <c r="B538" s="87"/>
      <c r="C538" s="88"/>
      <c r="D538" s="203">
        <f>[23]Šiluma!$E$49</f>
        <v>12566.01</v>
      </c>
      <c r="E538" s="204">
        <f>[23]Šiluma!$F$49</f>
        <v>12134.01</v>
      </c>
      <c r="F538" s="204">
        <f>[23]Šiluma!$G$49</f>
        <v>432</v>
      </c>
      <c r="G538" s="205">
        <f>[23]Šiluma!$H$49</f>
        <v>0</v>
      </c>
      <c r="H538" s="203">
        <f>[23]Šiluma!$I$49</f>
        <v>0</v>
      </c>
      <c r="I538" s="204">
        <f>[23]Šiluma!$J$49</f>
        <v>0</v>
      </c>
      <c r="J538" s="204">
        <f>[23]Šiluma!$K$49</f>
        <v>0</v>
      </c>
      <c r="K538" s="205">
        <f>[23]Šiluma!$L$49</f>
        <v>12566.01</v>
      </c>
      <c r="L538" s="148"/>
      <c r="M538" s="49"/>
      <c r="O538" s="47"/>
      <c r="Q538" s="47"/>
      <c r="S538" s="47"/>
      <c r="T538" s="47"/>
    </row>
    <row r="539" spans="1:20" ht="15.75" hidden="1" outlineLevel="1" x14ac:dyDescent="0.25">
      <c r="A539" s="86"/>
      <c r="B539" s="87"/>
      <c r="C539" s="88"/>
      <c r="D539" s="203">
        <f>[24]Šiluma!$E$49</f>
        <v>14817.48</v>
      </c>
      <c r="E539" s="204">
        <f>[24]Šiluma!$F$49</f>
        <v>14392.11</v>
      </c>
      <c r="F539" s="204">
        <f>[24]Šiluma!$G$49</f>
        <v>425.37</v>
      </c>
      <c r="G539" s="205">
        <f>[24]Šiluma!$H$49</f>
        <v>0</v>
      </c>
      <c r="H539" s="203">
        <f>[24]Šiluma!$I$49</f>
        <v>0</v>
      </c>
      <c r="I539" s="204">
        <f>[24]Šiluma!$J$49</f>
        <v>0</v>
      </c>
      <c r="J539" s="204">
        <f>[24]Šiluma!$K$49</f>
        <v>0</v>
      </c>
      <c r="K539" s="205">
        <f>[24]Šiluma!$L$49</f>
        <v>14817.48</v>
      </c>
      <c r="L539" s="148"/>
      <c r="M539" s="49"/>
      <c r="O539" s="47"/>
      <c r="Q539" s="47"/>
      <c r="S539" s="47"/>
      <c r="T539" s="47"/>
    </row>
    <row r="540" spans="1:20" ht="16.5" collapsed="1" thickBot="1" x14ac:dyDescent="0.3">
      <c r="A540" s="89" t="s">
        <v>105</v>
      </c>
      <c r="B540" s="90" t="s">
        <v>106</v>
      </c>
      <c r="C540" s="91"/>
      <c r="D540" s="286">
        <f t="shared" ref="D540:K540" si="29">SUM(D528:D539)</f>
        <v>132472.59000000003</v>
      </c>
      <c r="E540" s="287">
        <f t="shared" si="29"/>
        <v>128367.37999999999</v>
      </c>
      <c r="F540" s="287">
        <f t="shared" si="29"/>
        <v>4105.21</v>
      </c>
      <c r="G540" s="288">
        <f t="shared" si="29"/>
        <v>0</v>
      </c>
      <c r="H540" s="286">
        <f t="shared" si="29"/>
        <v>0</v>
      </c>
      <c r="I540" s="287">
        <f t="shared" si="29"/>
        <v>0</v>
      </c>
      <c r="J540" s="287">
        <f t="shared" si="29"/>
        <v>0</v>
      </c>
      <c r="K540" s="288">
        <f t="shared" si="29"/>
        <v>132472.59000000003</v>
      </c>
      <c r="L540" s="148"/>
      <c r="M540" s="49"/>
      <c r="O540" s="47"/>
      <c r="Q540" s="47"/>
      <c r="S540" s="47"/>
      <c r="T540" s="47"/>
    </row>
    <row r="541" spans="1:20" ht="16.5" thickBot="1" x14ac:dyDescent="0.3">
      <c r="A541" s="92"/>
      <c r="B541" s="93"/>
      <c r="C541" s="93"/>
      <c r="D541" s="93"/>
      <c r="E541" s="93"/>
      <c r="F541" s="93"/>
      <c r="G541" s="93"/>
      <c r="H541" s="93"/>
      <c r="I541" s="93"/>
      <c r="J541" s="93"/>
      <c r="K541" s="93"/>
      <c r="L541" s="148"/>
      <c r="M541" s="49"/>
      <c r="O541" s="47"/>
      <c r="Q541" s="47"/>
      <c r="S541" s="47"/>
      <c r="T541" s="47"/>
    </row>
    <row r="542" spans="1:20" ht="16.5" hidden="1" outlineLevel="1" thickBot="1" x14ac:dyDescent="0.3">
      <c r="A542" s="92"/>
      <c r="B542" s="93"/>
      <c r="C542" s="93"/>
      <c r="D542" s="94">
        <f>[13]Šiluma!$E$51</f>
        <v>93414.784422952725</v>
      </c>
      <c r="E542" s="93"/>
      <c r="F542" s="93"/>
      <c r="G542" s="95">
        <f>[13]Šiluma!$H$51</f>
        <v>1746.8472000000002</v>
      </c>
      <c r="H542" s="94">
        <f>[13]Šiluma!$I$51</f>
        <v>6539.4143098069972</v>
      </c>
      <c r="I542" s="94">
        <f>[13]Šiluma!$J$51</f>
        <v>6013.0778462222961</v>
      </c>
      <c r="J542" s="94">
        <f>[13]Šiluma!$K$51</f>
        <v>526.33646358470082</v>
      </c>
      <c r="K542" s="94">
        <f>[13]Šiluma!$L$51</f>
        <v>99954.198732759716</v>
      </c>
      <c r="L542" s="148"/>
      <c r="M542" s="49"/>
      <c r="O542" s="47"/>
      <c r="Q542" s="47"/>
      <c r="S542" s="47"/>
      <c r="T542" s="47"/>
    </row>
    <row r="543" spans="1:20" ht="16.5" hidden="1" outlineLevel="1" thickBot="1" x14ac:dyDescent="0.3">
      <c r="A543" s="92"/>
      <c r="B543" s="93"/>
      <c r="C543" s="93"/>
      <c r="D543" s="94">
        <f>[14]Šiluma!$E$51</f>
        <v>64411.980001664211</v>
      </c>
      <c r="E543" s="93"/>
      <c r="F543" s="93"/>
      <c r="G543" s="95">
        <f>[14]Šiluma!$H$51</f>
        <v>1226.9236000000001</v>
      </c>
      <c r="H543" s="94">
        <f>[14]Šiluma!$I$51</f>
        <v>6042.0591552776768</v>
      </c>
      <c r="I543" s="94">
        <f>[14]Šiluma!$J$51</f>
        <v>5505.7350709643806</v>
      </c>
      <c r="J543" s="94">
        <f>[14]Šiluma!$K$51</f>
        <v>536.32408431329679</v>
      </c>
      <c r="K543" s="94">
        <f>[14]Šiluma!$L$51</f>
        <v>70454.039156941886</v>
      </c>
      <c r="L543" s="148"/>
      <c r="M543" s="49"/>
      <c r="O543" s="47"/>
      <c r="Q543" s="47"/>
      <c r="S543" s="47"/>
      <c r="T543" s="47"/>
    </row>
    <row r="544" spans="1:20" ht="16.5" hidden="1" outlineLevel="1" thickBot="1" x14ac:dyDescent="0.3">
      <c r="A544" s="92"/>
      <c r="B544" s="93"/>
      <c r="C544" s="93"/>
      <c r="D544" s="94">
        <f>[15]Šiluma!$E$51</f>
        <v>52949.601021522096</v>
      </c>
      <c r="E544" s="93"/>
      <c r="F544" s="93"/>
      <c r="G544" s="95">
        <f>[15]Šiluma!$H$51</f>
        <v>1050.3850000000002</v>
      </c>
      <c r="H544" s="94">
        <f>[15]Šiluma!$I$51</f>
        <v>6406.8703128629286</v>
      </c>
      <c r="I544" s="94">
        <f>[15]Šiluma!$J$51</f>
        <v>5880.4350982047918</v>
      </c>
      <c r="J544" s="94">
        <f>[15]Šiluma!$K$51</f>
        <v>526.43521465813683</v>
      </c>
      <c r="K544" s="94">
        <f>[15]Šiluma!$L$51</f>
        <v>59356.471334385024</v>
      </c>
      <c r="L544" s="148"/>
      <c r="M544" s="49"/>
      <c r="O544" s="47"/>
      <c r="Q544" s="47"/>
      <c r="S544" s="47"/>
      <c r="T544" s="47"/>
    </row>
    <row r="545" spans="1:20" ht="16.5" hidden="1" outlineLevel="1" thickBot="1" x14ac:dyDescent="0.3">
      <c r="A545" s="92"/>
      <c r="B545" s="93"/>
      <c r="C545" s="93"/>
      <c r="D545" s="94">
        <f>[16]Šiluma!$E$51</f>
        <v>24296.976730954295</v>
      </c>
      <c r="E545" s="93"/>
      <c r="F545" s="93"/>
      <c r="G545" s="95">
        <f>[16]Šiluma!$H$51</f>
        <v>537.03160000000003</v>
      </c>
      <c r="H545" s="94">
        <f>[16]Šiluma!$I$51</f>
        <v>5942.569881084868</v>
      </c>
      <c r="I545" s="94">
        <f>[16]Šiluma!$J$51</f>
        <v>5415.6923467468632</v>
      </c>
      <c r="J545" s="94">
        <f>[16]Šiluma!$K$51</f>
        <v>526.87753433800606</v>
      </c>
      <c r="K545" s="94">
        <f>[16]Šiluma!$L$51</f>
        <v>30239.546612039165</v>
      </c>
      <c r="L545" s="148"/>
      <c r="M545" s="49"/>
      <c r="O545" s="47"/>
      <c r="Q545" s="47"/>
      <c r="S545" s="47"/>
      <c r="T545" s="47"/>
    </row>
    <row r="546" spans="1:20" ht="16.5" hidden="1" outlineLevel="1" thickBot="1" x14ac:dyDescent="0.3">
      <c r="A546" s="92"/>
      <c r="B546" s="93"/>
      <c r="C546" s="93"/>
      <c r="D546" s="94">
        <f>[17]Šiluma!$E$51</f>
        <v>3666.766906858425</v>
      </c>
      <c r="E546" s="93"/>
      <c r="F546" s="93"/>
      <c r="G546" s="95">
        <f>[17]Šiluma!$H$51</f>
        <v>170.26492000000002</v>
      </c>
      <c r="H546" s="94">
        <f>[17]Šiluma!$I$51</f>
        <v>6395.7516503738716</v>
      </c>
      <c r="I546" s="94">
        <f>[17]Šiluma!$J$51</f>
        <v>5866.4325173939851</v>
      </c>
      <c r="J546" s="94">
        <f>[17]Šiluma!$K$51</f>
        <v>529.3191329798866</v>
      </c>
      <c r="K546" s="94">
        <f>[17]Šiluma!$L$51</f>
        <v>10062.518557232297</v>
      </c>
      <c r="L546" s="148"/>
      <c r="M546" s="49"/>
      <c r="O546" s="47"/>
      <c r="Q546" s="47"/>
      <c r="S546" s="47"/>
      <c r="T546" s="47"/>
    </row>
    <row r="547" spans="1:20" ht="16.5" hidden="1" outlineLevel="1" thickBot="1" x14ac:dyDescent="0.3">
      <c r="A547" s="92"/>
      <c r="B547" s="93"/>
      <c r="C547" s="93"/>
      <c r="D547" s="94">
        <f>[18]Šiluma!$E$51</f>
        <v>2165.6557728698112</v>
      </c>
      <c r="E547" s="93"/>
      <c r="F547" s="93"/>
      <c r="G547" s="95">
        <f>[18]Šiluma!$H$51</f>
        <v>130.72359999999998</v>
      </c>
      <c r="H547" s="94">
        <f>[18]Šiluma!$I$51</f>
        <v>5160.6774824156191</v>
      </c>
      <c r="I547" s="94">
        <f>[18]Šiluma!$J$51</f>
        <v>4634.886119701926</v>
      </c>
      <c r="J547" s="94">
        <f>[18]Šiluma!$K$51</f>
        <v>525.79136271369316</v>
      </c>
      <c r="K547" s="94">
        <f>[18]Šiluma!$L$51</f>
        <v>7326.3332552854299</v>
      </c>
      <c r="L547" s="148"/>
      <c r="M547" s="49"/>
      <c r="O547" s="47"/>
      <c r="Q547" s="47"/>
      <c r="S547" s="47"/>
      <c r="T547" s="47"/>
    </row>
    <row r="548" spans="1:20" ht="16.5" hidden="1" outlineLevel="1" thickBot="1" x14ac:dyDescent="0.3">
      <c r="A548" s="92"/>
      <c r="B548" s="93"/>
      <c r="C548" s="93"/>
      <c r="D548" s="94">
        <f>[19]Šiluma!$E$51</f>
        <v>1961.962193695141</v>
      </c>
      <c r="E548" s="93"/>
      <c r="F548" s="93"/>
      <c r="G548" s="95">
        <f>[19]Šiluma!$H$51</f>
        <v>126.65800000000002</v>
      </c>
      <c r="H548" s="94">
        <f>[19]Šiluma!$I$51</f>
        <v>5003.944676716962</v>
      </c>
      <c r="I548" s="94">
        <f>[19]Šiluma!$J$51</f>
        <v>4480.3258090521631</v>
      </c>
      <c r="J548" s="94">
        <f>[19]Šiluma!$K$51</f>
        <v>523.6188676647987</v>
      </c>
      <c r="K548" s="94">
        <f>[19]Šiluma!$L$51</f>
        <v>6965.9068704121028</v>
      </c>
      <c r="L548" s="148"/>
      <c r="M548" s="49"/>
      <c r="O548" s="47"/>
      <c r="Q548" s="47"/>
      <c r="S548" s="47"/>
      <c r="T548" s="47"/>
    </row>
    <row r="549" spans="1:20" ht="16.5" hidden="1" outlineLevel="1" thickBot="1" x14ac:dyDescent="0.3">
      <c r="A549" s="92"/>
      <c r="B549" s="93"/>
      <c r="C549" s="93"/>
      <c r="D549" s="94">
        <f>[20]Šiluma!$E$51</f>
        <v>1325.952890902357</v>
      </c>
      <c r="E549" s="93"/>
      <c r="F549" s="93"/>
      <c r="G549" s="95">
        <f>[20]Šiluma!$H$51</f>
        <v>96.309640000000002</v>
      </c>
      <c r="H549" s="94">
        <f>[20]Šiluma!$I$51</f>
        <v>4072.149279807853</v>
      </c>
      <c r="I549" s="94">
        <f>[20]Šiluma!$J$51</f>
        <v>3548.4083635217089</v>
      </c>
      <c r="J549" s="94">
        <f>[20]Šiluma!$K$51</f>
        <v>523.74091628614394</v>
      </c>
      <c r="K549" s="94">
        <f>[20]Šiluma!$L$51</f>
        <v>5398.10217071021</v>
      </c>
      <c r="L549" s="148"/>
      <c r="M549" s="49"/>
      <c r="O549" s="47"/>
      <c r="Q549" s="47"/>
      <c r="S549" s="47"/>
      <c r="T549" s="47"/>
    </row>
    <row r="550" spans="1:20" ht="16.5" hidden="1" outlineLevel="1" thickBot="1" x14ac:dyDescent="0.3">
      <c r="A550" s="92"/>
      <c r="B550" s="93"/>
      <c r="C550" s="93"/>
      <c r="D550" s="94">
        <f>[21]Šiluma!$E$51</f>
        <v>2689.4965413285204</v>
      </c>
      <c r="E550" s="93"/>
      <c r="F550" s="93"/>
      <c r="G550" s="95">
        <f>[21]Šiluma!$H$51</f>
        <v>145.29200000000003</v>
      </c>
      <c r="H550" s="94">
        <f>[21]Šiluma!$I$51</f>
        <v>5174.9732107968093</v>
      </c>
      <c r="I550" s="94">
        <f>[21]Šiluma!$J$51</f>
        <v>4649.0074442316445</v>
      </c>
      <c r="J550" s="94">
        <f>[21]Šiluma!$K$51</f>
        <v>525.96576656516527</v>
      </c>
      <c r="K550" s="94">
        <f>[21]Šiluma!$L$51</f>
        <v>7864.4697521253293</v>
      </c>
      <c r="L550" s="148"/>
      <c r="M550" s="49"/>
      <c r="O550" s="47"/>
      <c r="Q550" s="47"/>
      <c r="S550" s="47"/>
      <c r="T550" s="47"/>
    </row>
    <row r="551" spans="1:20" ht="16.5" hidden="1" outlineLevel="1" thickBot="1" x14ac:dyDescent="0.3">
      <c r="A551" s="92"/>
      <c r="B551" s="93"/>
      <c r="C551" s="93"/>
      <c r="D551" s="94">
        <f>[22]Šiluma!$E$51</f>
        <v>23777.785225710657</v>
      </c>
      <c r="E551" s="93"/>
      <c r="F551" s="93"/>
      <c r="G551" s="95">
        <f>[22]Šiluma!$H$51</f>
        <v>582.49380000000008</v>
      </c>
      <c r="H551" s="94">
        <f>[22]Šiluma!$I$51</f>
        <v>5122.320531984411</v>
      </c>
      <c r="I551" s="94">
        <f>[22]Šiluma!$J$51</f>
        <v>4599.0022976083219</v>
      </c>
      <c r="J551" s="94">
        <f>[22]Šiluma!$K$51</f>
        <v>523.31823437609034</v>
      </c>
      <c r="K551" s="94">
        <f>[22]Šiluma!$L$51</f>
        <v>28900.10575769507</v>
      </c>
      <c r="L551" s="148"/>
      <c r="M551" s="49"/>
      <c r="O551" s="47"/>
      <c r="Q551" s="47"/>
      <c r="S551" s="47"/>
      <c r="T551" s="47"/>
    </row>
    <row r="552" spans="1:20" ht="16.5" hidden="1" outlineLevel="1" thickBot="1" x14ac:dyDescent="0.3">
      <c r="A552" s="92"/>
      <c r="B552" s="93"/>
      <c r="C552" s="93"/>
      <c r="D552" s="94">
        <f>[23]Šiluma!$E$51</f>
        <v>40676.150125516338</v>
      </c>
      <c r="E552" s="93"/>
      <c r="F552" s="93"/>
      <c r="G552" s="95">
        <f>[23]Šiluma!$H$51</f>
        <v>932.47070000000008</v>
      </c>
      <c r="H552" s="94">
        <f>[23]Šiluma!$I$51</f>
        <v>5185.0802443639286</v>
      </c>
      <c r="I552" s="94">
        <f>[23]Šiluma!$J$51</f>
        <v>4660.9969511148456</v>
      </c>
      <c r="J552" s="94">
        <f>[23]Šiluma!$K$51</f>
        <v>524.08329324908368</v>
      </c>
      <c r="K552" s="94">
        <f>[23]Šiluma!$L$51</f>
        <v>45861.230369880264</v>
      </c>
      <c r="L552" s="148"/>
      <c r="M552" s="49"/>
      <c r="O552" s="47"/>
      <c r="Q552" s="47"/>
      <c r="S552" s="47"/>
      <c r="T552" s="47"/>
    </row>
    <row r="553" spans="1:20" ht="16.5" hidden="1" outlineLevel="1" thickBot="1" x14ac:dyDescent="0.3">
      <c r="A553" s="92"/>
      <c r="B553" s="93"/>
      <c r="C553" s="93"/>
      <c r="D553" s="94">
        <f>[24]Šiluma!$E$51</f>
        <v>55592.146620479536</v>
      </c>
      <c r="E553" s="93"/>
      <c r="F553" s="93"/>
      <c r="G553" s="95">
        <f>[24]Šiluma!$H$51</f>
        <v>1303.2915</v>
      </c>
      <c r="H553" s="94">
        <f>[24]Šiluma!$I$51</f>
        <v>5447.0966494695613</v>
      </c>
      <c r="I553" s="94">
        <f>[24]Šiluma!$J$51</f>
        <v>4923.9647005197512</v>
      </c>
      <c r="J553" s="94">
        <f>[24]Šiluma!$K$51</f>
        <v>523.1319489498112</v>
      </c>
      <c r="K553" s="94">
        <f>[24]Šiluma!$L$51</f>
        <v>61039.243269949096</v>
      </c>
      <c r="L553" s="148"/>
      <c r="M553" s="49"/>
      <c r="O553" s="47"/>
      <c r="Q553" s="47"/>
      <c r="S553" s="47"/>
      <c r="T553" s="47"/>
    </row>
    <row r="554" spans="1:20" ht="16.5" collapsed="1" thickBot="1" x14ac:dyDescent="0.3">
      <c r="A554" s="96"/>
      <c r="B554" s="97" t="s">
        <v>1</v>
      </c>
      <c r="C554" s="98" t="s">
        <v>61</v>
      </c>
      <c r="D554" s="289">
        <f>SUM(D542:D553)</f>
        <v>366929.25845445413</v>
      </c>
      <c r="E554" s="290"/>
      <c r="F554" s="290"/>
      <c r="G554" s="291">
        <f>SUM(G542:G553)</f>
        <v>8048.691560000002</v>
      </c>
      <c r="H554" s="289">
        <f>SUM(H542:H553)</f>
        <v>66492.907384961494</v>
      </c>
      <c r="I554" s="292">
        <f>SUM(I542:I553)</f>
        <v>60177.964565282688</v>
      </c>
      <c r="J554" s="292">
        <f>SUM(J542:J553)</f>
        <v>6314.942819678814</v>
      </c>
      <c r="K554" s="200">
        <f>SUM(K542:K553)</f>
        <v>433422.16583941568</v>
      </c>
      <c r="L554" s="148"/>
      <c r="M554" s="48"/>
      <c r="O554" s="47"/>
      <c r="Q554" s="47"/>
      <c r="S554" s="47"/>
      <c r="T554" s="47"/>
    </row>
    <row r="555" spans="1:20" ht="16.5" hidden="1" outlineLevel="1" thickBot="1" x14ac:dyDescent="0.3">
      <c r="A555" s="99"/>
      <c r="B555" s="100"/>
      <c r="C555" s="101"/>
      <c r="D555" s="293">
        <f>[13]Šiluma!$E$52</f>
        <v>32531.51</v>
      </c>
      <c r="E555" s="294"/>
      <c r="F555" s="294"/>
      <c r="G555" s="295"/>
      <c r="H555" s="293">
        <f>[13]Šiluma!$I$52</f>
        <v>0</v>
      </c>
      <c r="I555" s="296"/>
      <c r="J555" s="296"/>
      <c r="K555" s="297">
        <f>[13]Šiluma!$L$52</f>
        <v>32531.51</v>
      </c>
      <c r="L555" s="148"/>
      <c r="M555" s="49"/>
      <c r="O555" s="47"/>
      <c r="Q555" s="47"/>
      <c r="S555" s="47"/>
      <c r="T555" s="47"/>
    </row>
    <row r="556" spans="1:20" ht="16.5" hidden="1" outlineLevel="1" thickBot="1" x14ac:dyDescent="0.3">
      <c r="A556" s="99"/>
      <c r="B556" s="100"/>
      <c r="C556" s="101"/>
      <c r="D556" s="293">
        <f>[14]Šiluma!$E$52</f>
        <v>23335.81</v>
      </c>
      <c r="E556" s="294"/>
      <c r="F556" s="294"/>
      <c r="G556" s="295"/>
      <c r="H556" s="293">
        <f>[14]Šiluma!$I$52</f>
        <v>0</v>
      </c>
      <c r="I556" s="296"/>
      <c r="J556" s="296"/>
      <c r="K556" s="297">
        <f>[14]Šiluma!$L$52</f>
        <v>23335.81</v>
      </c>
      <c r="L556" s="148"/>
      <c r="M556" s="49"/>
      <c r="O556" s="47"/>
      <c r="Q556" s="47"/>
      <c r="S556" s="47"/>
      <c r="T556" s="47"/>
    </row>
    <row r="557" spans="1:20" ht="16.5" hidden="1" outlineLevel="1" thickBot="1" x14ac:dyDescent="0.3">
      <c r="A557" s="99"/>
      <c r="B557" s="100"/>
      <c r="C557" s="101"/>
      <c r="D557" s="293">
        <f>[15]Šiluma!$E$52</f>
        <v>22001.69</v>
      </c>
      <c r="E557" s="294"/>
      <c r="F557" s="294"/>
      <c r="G557" s="295"/>
      <c r="H557" s="293">
        <f>[15]Šiluma!$I$52</f>
        <v>0</v>
      </c>
      <c r="I557" s="296"/>
      <c r="J557" s="296"/>
      <c r="K557" s="297">
        <f>[15]Šiluma!$L$52</f>
        <v>22001.69</v>
      </c>
      <c r="L557" s="148"/>
      <c r="M557" s="49"/>
      <c r="O557" s="47"/>
      <c r="Q557" s="47"/>
      <c r="S557" s="47"/>
      <c r="T557" s="47"/>
    </row>
    <row r="558" spans="1:20" ht="16.5" hidden="1" outlineLevel="1" thickBot="1" x14ac:dyDescent="0.3">
      <c r="A558" s="99"/>
      <c r="B558" s="100"/>
      <c r="C558" s="101"/>
      <c r="D558" s="293">
        <f>[16]Šiluma!$E$52</f>
        <v>10675.16</v>
      </c>
      <c r="E558" s="294"/>
      <c r="F558" s="294"/>
      <c r="G558" s="295"/>
      <c r="H558" s="293">
        <f>[16]Šiluma!$I$52</f>
        <v>0</v>
      </c>
      <c r="I558" s="296"/>
      <c r="J558" s="296"/>
      <c r="K558" s="297">
        <f>[16]Šiluma!$L$52</f>
        <v>10675.16</v>
      </c>
      <c r="L558" s="148"/>
      <c r="M558" s="49"/>
      <c r="O558" s="47"/>
      <c r="Q558" s="47"/>
      <c r="S558" s="47"/>
      <c r="T558" s="47"/>
    </row>
    <row r="559" spans="1:20" ht="16.5" hidden="1" outlineLevel="1" thickBot="1" x14ac:dyDescent="0.3">
      <c r="A559" s="99"/>
      <c r="B559" s="100"/>
      <c r="C559" s="101"/>
      <c r="D559" s="293">
        <f>[17]Šiluma!$E$52</f>
        <v>1748.64</v>
      </c>
      <c r="E559" s="294"/>
      <c r="F559" s="294"/>
      <c r="G559" s="295"/>
      <c r="H559" s="293">
        <f>[17]Šiluma!$I$52</f>
        <v>0</v>
      </c>
      <c r="I559" s="296"/>
      <c r="J559" s="296"/>
      <c r="K559" s="297">
        <f>[17]Šiluma!$L$52</f>
        <v>1748.64</v>
      </c>
      <c r="L559" s="148"/>
      <c r="M559" s="49"/>
      <c r="O559" s="47"/>
      <c r="Q559" s="47"/>
      <c r="S559" s="47"/>
      <c r="T559" s="47"/>
    </row>
    <row r="560" spans="1:20" ht="16.5" hidden="1" outlineLevel="1" thickBot="1" x14ac:dyDescent="0.3">
      <c r="A560" s="99"/>
      <c r="B560" s="100"/>
      <c r="C560" s="101"/>
      <c r="D560" s="293">
        <f>[18]Šiluma!$E$52</f>
        <v>989.39</v>
      </c>
      <c r="E560" s="294"/>
      <c r="F560" s="294"/>
      <c r="G560" s="295"/>
      <c r="H560" s="293">
        <f>[18]Šiluma!$I$52</f>
        <v>0</v>
      </c>
      <c r="I560" s="296"/>
      <c r="J560" s="296"/>
      <c r="K560" s="297">
        <f>[18]Šiluma!$L$52</f>
        <v>989.39</v>
      </c>
      <c r="L560" s="148"/>
      <c r="M560" s="49"/>
      <c r="O560" s="47"/>
      <c r="Q560" s="47"/>
      <c r="S560" s="47"/>
      <c r="T560" s="47"/>
    </row>
    <row r="561" spans="1:20" ht="16.5" hidden="1" outlineLevel="1" thickBot="1" x14ac:dyDescent="0.3">
      <c r="A561" s="99"/>
      <c r="B561" s="100"/>
      <c r="C561" s="101"/>
      <c r="D561" s="293">
        <f>[19]Šiluma!$E$52</f>
        <v>1135.3</v>
      </c>
      <c r="E561" s="294"/>
      <c r="F561" s="294"/>
      <c r="G561" s="295"/>
      <c r="H561" s="293">
        <f>[19]Šiluma!$I$52</f>
        <v>0</v>
      </c>
      <c r="I561" s="296"/>
      <c r="J561" s="296"/>
      <c r="K561" s="297">
        <f>[19]Šiluma!$L$52</f>
        <v>1135.3</v>
      </c>
      <c r="L561" s="148"/>
      <c r="M561" s="49"/>
      <c r="O561" s="47"/>
      <c r="Q561" s="47"/>
      <c r="S561" s="47"/>
      <c r="T561" s="47"/>
    </row>
    <row r="562" spans="1:20" ht="16.5" hidden="1" outlineLevel="1" thickBot="1" x14ac:dyDescent="0.3">
      <c r="A562" s="99"/>
      <c r="B562" s="100"/>
      <c r="C562" s="101"/>
      <c r="D562" s="293">
        <f>[20]Šiluma!$E$52</f>
        <v>824.06</v>
      </c>
      <c r="E562" s="294"/>
      <c r="F562" s="294"/>
      <c r="G562" s="295"/>
      <c r="H562" s="293">
        <f>[20]Šiluma!$I$52</f>
        <v>0</v>
      </c>
      <c r="I562" s="296"/>
      <c r="J562" s="296"/>
      <c r="K562" s="297">
        <f>[20]Šiluma!$L$52</f>
        <v>824.06</v>
      </c>
      <c r="L562" s="148"/>
      <c r="M562" s="49"/>
      <c r="O562" s="47"/>
      <c r="Q562" s="47"/>
      <c r="S562" s="47"/>
      <c r="T562" s="47"/>
    </row>
    <row r="563" spans="1:20" ht="16.5" hidden="1" outlineLevel="1" thickBot="1" x14ac:dyDescent="0.3">
      <c r="A563" s="99"/>
      <c r="B563" s="100"/>
      <c r="C563" s="101"/>
      <c r="D563" s="293">
        <f>[21]Šiluma!$E$52</f>
        <v>1484.17</v>
      </c>
      <c r="E563" s="294"/>
      <c r="F563" s="294"/>
      <c r="G563" s="295"/>
      <c r="H563" s="293">
        <f>[21]Šiluma!$I$52</f>
        <v>0</v>
      </c>
      <c r="I563" s="296"/>
      <c r="J563" s="296"/>
      <c r="K563" s="297">
        <f>[21]Šiluma!$L$52</f>
        <v>1484.17</v>
      </c>
      <c r="L563" s="148"/>
      <c r="M563" s="49"/>
      <c r="O563" s="47"/>
      <c r="Q563" s="47"/>
      <c r="S563" s="47"/>
      <c r="T563" s="47"/>
    </row>
    <row r="564" spans="1:20" ht="16.5" hidden="1" outlineLevel="1" thickBot="1" x14ac:dyDescent="0.3">
      <c r="A564" s="99"/>
      <c r="B564" s="100"/>
      <c r="C564" s="101"/>
      <c r="D564" s="293">
        <f>[22]Šiluma!$E$52</f>
        <v>10241.030000000001</v>
      </c>
      <c r="E564" s="294"/>
      <c r="F564" s="294"/>
      <c r="G564" s="295"/>
      <c r="H564" s="293">
        <f>[22]Šiluma!$I$52</f>
        <v>0</v>
      </c>
      <c r="I564" s="296"/>
      <c r="J564" s="296"/>
      <c r="K564" s="297">
        <f>[22]Šiluma!$L$52</f>
        <v>10241.030000000001</v>
      </c>
      <c r="L564" s="148"/>
      <c r="M564" s="49"/>
      <c r="O564" s="47"/>
      <c r="Q564" s="47"/>
      <c r="S564" s="47"/>
      <c r="T564" s="47"/>
    </row>
    <row r="565" spans="1:20" ht="16.5" hidden="1" outlineLevel="1" thickBot="1" x14ac:dyDescent="0.3">
      <c r="A565" s="99"/>
      <c r="B565" s="100"/>
      <c r="C565" s="101"/>
      <c r="D565" s="293">
        <f>[23]Šiluma!$E$52</f>
        <v>16280.58</v>
      </c>
      <c r="E565" s="294"/>
      <c r="F565" s="294"/>
      <c r="G565" s="295"/>
      <c r="H565" s="293">
        <f>[23]Šiluma!$I$52</f>
        <v>0</v>
      </c>
      <c r="I565" s="296"/>
      <c r="J565" s="296"/>
      <c r="K565" s="297">
        <f>[23]Šiluma!$L$52</f>
        <v>16280.58</v>
      </c>
      <c r="L565" s="148"/>
      <c r="M565" s="49"/>
      <c r="O565" s="47"/>
      <c r="Q565" s="47"/>
      <c r="S565" s="47"/>
      <c r="T565" s="47"/>
    </row>
    <row r="566" spans="1:20" ht="16.5" hidden="1" outlineLevel="1" thickBot="1" x14ac:dyDescent="0.3">
      <c r="A566" s="99"/>
      <c r="B566" s="100"/>
      <c r="C566" s="101"/>
      <c r="D566" s="293">
        <f>[24]Šiluma!$E$52</f>
        <v>22384.05</v>
      </c>
      <c r="E566" s="294"/>
      <c r="F566" s="294"/>
      <c r="G566" s="295"/>
      <c r="H566" s="293">
        <f>[24]Šiluma!$I$52</f>
        <v>0</v>
      </c>
      <c r="I566" s="296"/>
      <c r="J566" s="296"/>
      <c r="K566" s="297">
        <f>[24]Šiluma!$L$52</f>
        <v>22384.05</v>
      </c>
      <c r="L566" s="148"/>
      <c r="M566" s="49"/>
      <c r="O566" s="47"/>
      <c r="Q566" s="47"/>
      <c r="S566" s="47"/>
      <c r="T566" s="47"/>
    </row>
    <row r="567" spans="1:20" ht="15.75" collapsed="1" x14ac:dyDescent="0.25">
      <c r="A567" s="102"/>
      <c r="B567" s="137" t="s">
        <v>23</v>
      </c>
      <c r="C567" s="103" t="s">
        <v>61</v>
      </c>
      <c r="D567" s="298">
        <f>SUM(D555:D566)</f>
        <v>143631.38999999998</v>
      </c>
      <c r="E567" s="299"/>
      <c r="F567" s="299"/>
      <c r="G567" s="300"/>
      <c r="H567" s="298">
        <f>SUM(H555:H566)</f>
        <v>0</v>
      </c>
      <c r="I567" s="299"/>
      <c r="J567" s="299"/>
      <c r="K567" s="301">
        <f>SUM(K555:K566)</f>
        <v>143631.38999999998</v>
      </c>
      <c r="L567" s="148"/>
      <c r="M567" s="49"/>
      <c r="O567" s="47"/>
      <c r="Q567" s="47"/>
      <c r="S567" s="47"/>
      <c r="T567" s="47"/>
    </row>
    <row r="568" spans="1:20" ht="15.75" hidden="1" outlineLevel="1" x14ac:dyDescent="0.25">
      <c r="A568" s="104"/>
      <c r="B568" s="138"/>
      <c r="C568" s="105"/>
      <c r="D568" s="302">
        <f>[13]Šiluma!$E$53</f>
        <v>60809.36</v>
      </c>
      <c r="E568" s="303"/>
      <c r="F568" s="303"/>
      <c r="G568" s="304"/>
      <c r="H568" s="302">
        <f>[13]Šiluma!$I$53</f>
        <v>0</v>
      </c>
      <c r="I568" s="303"/>
      <c r="J568" s="303"/>
      <c r="K568" s="305">
        <f>[13]Šiluma!$L$53</f>
        <v>60809.36</v>
      </c>
      <c r="L568" s="148"/>
      <c r="M568" s="49"/>
      <c r="O568" s="47"/>
      <c r="Q568" s="47"/>
      <c r="S568" s="47"/>
      <c r="T568" s="47"/>
    </row>
    <row r="569" spans="1:20" ht="15.75" hidden="1" outlineLevel="1" x14ac:dyDescent="0.25">
      <c r="A569" s="104"/>
      <c r="B569" s="138"/>
      <c r="C569" s="105"/>
      <c r="D569" s="302">
        <f>[14]Šiluma!$E$53</f>
        <v>39826.65</v>
      </c>
      <c r="E569" s="303"/>
      <c r="F569" s="303"/>
      <c r="G569" s="304"/>
      <c r="H569" s="302">
        <f>[14]Šiluma!$I$53</f>
        <v>0</v>
      </c>
      <c r="I569" s="303"/>
      <c r="J569" s="303"/>
      <c r="K569" s="305">
        <f>[14]Šiluma!$L$53</f>
        <v>39826.65</v>
      </c>
      <c r="L569" s="148"/>
      <c r="M569" s="49"/>
      <c r="O569" s="47"/>
      <c r="Q569" s="47"/>
      <c r="S569" s="47"/>
      <c r="T569" s="47"/>
    </row>
    <row r="570" spans="1:20" ht="15.75" hidden="1" outlineLevel="1" x14ac:dyDescent="0.25">
      <c r="A570" s="104"/>
      <c r="B570" s="138"/>
      <c r="C570" s="105"/>
      <c r="D570" s="302">
        <f>[15]Šiluma!$E$53</f>
        <v>30896.09</v>
      </c>
      <c r="E570" s="303"/>
      <c r="F570" s="303"/>
      <c r="G570" s="304"/>
      <c r="H570" s="302">
        <f>[15]Šiluma!$I$53</f>
        <v>0</v>
      </c>
      <c r="I570" s="303"/>
      <c r="J570" s="303"/>
      <c r="K570" s="305">
        <f>[15]Šiluma!$L$53</f>
        <v>30896.09</v>
      </c>
      <c r="L570" s="148"/>
      <c r="M570" s="49"/>
      <c r="O570" s="47"/>
      <c r="Q570" s="47"/>
      <c r="S570" s="47"/>
      <c r="T570" s="47"/>
    </row>
    <row r="571" spans="1:20" ht="15.75" hidden="1" outlineLevel="1" x14ac:dyDescent="0.25">
      <c r="A571" s="104"/>
      <c r="B571" s="138"/>
      <c r="C571" s="105"/>
      <c r="D571" s="302">
        <f>[16]Šiluma!$E$53</f>
        <v>13577.66</v>
      </c>
      <c r="E571" s="303"/>
      <c r="F571" s="303"/>
      <c r="G571" s="304"/>
      <c r="H571" s="302">
        <f>[16]Šiluma!$I$53</f>
        <v>0</v>
      </c>
      <c r="I571" s="303"/>
      <c r="J571" s="303"/>
      <c r="K571" s="305">
        <f>[16]Šiluma!$L$53</f>
        <v>13577.66</v>
      </c>
      <c r="L571" s="148"/>
      <c r="M571" s="49"/>
      <c r="O571" s="47"/>
      <c r="Q571" s="47"/>
      <c r="S571" s="47"/>
      <c r="T571" s="47"/>
    </row>
    <row r="572" spans="1:20" ht="15.75" hidden="1" outlineLevel="1" x14ac:dyDescent="0.25">
      <c r="A572" s="104"/>
      <c r="B572" s="138"/>
      <c r="C572" s="105"/>
      <c r="D572" s="302">
        <f>[17]Šiluma!$E$53</f>
        <v>1894.58</v>
      </c>
      <c r="E572" s="303"/>
      <c r="F572" s="303"/>
      <c r="G572" s="304"/>
      <c r="H572" s="302">
        <f>[17]Šiluma!$I$53</f>
        <v>0</v>
      </c>
      <c r="I572" s="303"/>
      <c r="J572" s="303"/>
      <c r="K572" s="305">
        <f>[17]Šiluma!$L$53</f>
        <v>1894.58</v>
      </c>
      <c r="L572" s="148"/>
      <c r="M572" s="49"/>
      <c r="O572" s="47"/>
      <c r="Q572" s="47"/>
      <c r="S572" s="47"/>
      <c r="T572" s="47"/>
    </row>
    <row r="573" spans="1:20" ht="15.75" hidden="1" outlineLevel="1" x14ac:dyDescent="0.25">
      <c r="A573" s="104"/>
      <c r="B573" s="138"/>
      <c r="C573" s="105"/>
      <c r="D573" s="302">
        <f>[18]Šiluma!$E$53</f>
        <v>1169.67</v>
      </c>
      <c r="E573" s="303"/>
      <c r="F573" s="303"/>
      <c r="G573" s="304"/>
      <c r="H573" s="302">
        <f>[18]Šiluma!$I$53</f>
        <v>0</v>
      </c>
      <c r="I573" s="303"/>
      <c r="J573" s="303"/>
      <c r="K573" s="305">
        <f>[18]Šiluma!$L$53</f>
        <v>1169.67</v>
      </c>
      <c r="L573" s="148"/>
      <c r="M573" s="49"/>
      <c r="O573" s="47"/>
      <c r="Q573" s="47"/>
      <c r="S573" s="47"/>
      <c r="T573" s="47"/>
    </row>
    <row r="574" spans="1:20" ht="15.75" hidden="1" outlineLevel="1" x14ac:dyDescent="0.25">
      <c r="A574" s="104"/>
      <c r="B574" s="138"/>
      <c r="C574" s="105"/>
      <c r="D574" s="302">
        <f>[19]Šiluma!$E$53</f>
        <v>822.32</v>
      </c>
      <c r="E574" s="303"/>
      <c r="F574" s="303"/>
      <c r="G574" s="304"/>
      <c r="H574" s="302">
        <f>[19]Šiluma!$I$53</f>
        <v>0</v>
      </c>
      <c r="I574" s="303"/>
      <c r="J574" s="303"/>
      <c r="K574" s="305">
        <f>[19]Šiluma!$L$53</f>
        <v>822.32</v>
      </c>
      <c r="L574" s="148"/>
      <c r="M574" s="49"/>
      <c r="O574" s="47"/>
      <c r="Q574" s="47"/>
      <c r="S574" s="47"/>
      <c r="T574" s="47"/>
    </row>
    <row r="575" spans="1:20" ht="15.75" hidden="1" outlineLevel="1" x14ac:dyDescent="0.25">
      <c r="A575" s="104"/>
      <c r="B575" s="138"/>
      <c r="C575" s="105"/>
      <c r="D575" s="302">
        <f>[20]Šiluma!$E$53</f>
        <v>498.65</v>
      </c>
      <c r="E575" s="303"/>
      <c r="F575" s="303"/>
      <c r="G575" s="304"/>
      <c r="H575" s="302">
        <f>[20]Šiluma!$I$53</f>
        <v>0</v>
      </c>
      <c r="I575" s="303"/>
      <c r="J575" s="303"/>
      <c r="K575" s="305">
        <f>[20]Šiluma!$L$53</f>
        <v>498.65</v>
      </c>
      <c r="L575" s="148"/>
      <c r="M575" s="49"/>
      <c r="O575" s="47"/>
      <c r="Q575" s="47"/>
      <c r="S575" s="47"/>
      <c r="T575" s="47"/>
    </row>
    <row r="576" spans="1:20" ht="15.75" hidden="1" outlineLevel="1" x14ac:dyDescent="0.25">
      <c r="A576" s="104"/>
      <c r="B576" s="138"/>
      <c r="C576" s="105"/>
      <c r="D576" s="302">
        <f>[21]Šiluma!$E$53</f>
        <v>1187.4000000000001</v>
      </c>
      <c r="E576" s="303"/>
      <c r="F576" s="303"/>
      <c r="G576" s="304"/>
      <c r="H576" s="302">
        <f>[21]Šiluma!$I$53</f>
        <v>0</v>
      </c>
      <c r="I576" s="303"/>
      <c r="J576" s="303"/>
      <c r="K576" s="305">
        <f>[21]Šiluma!$L$53</f>
        <v>1187.4000000000001</v>
      </c>
      <c r="L576" s="148"/>
      <c r="M576" s="49"/>
      <c r="O576" s="47"/>
      <c r="Q576" s="47"/>
      <c r="S576" s="47"/>
      <c r="T576" s="47"/>
    </row>
    <row r="577" spans="1:20" ht="15.75" hidden="1" outlineLevel="1" x14ac:dyDescent="0.25">
      <c r="A577" s="104"/>
      <c r="B577" s="138"/>
      <c r="C577" s="105"/>
      <c r="D577" s="302">
        <f>[22]Šiluma!$E$53</f>
        <v>13497.76</v>
      </c>
      <c r="E577" s="303"/>
      <c r="F577" s="303"/>
      <c r="G577" s="304"/>
      <c r="H577" s="302">
        <f>[22]Šiluma!$I$53</f>
        <v>0</v>
      </c>
      <c r="I577" s="303"/>
      <c r="J577" s="303"/>
      <c r="K577" s="305">
        <f>[22]Šiluma!$L$53</f>
        <v>13497.76</v>
      </c>
      <c r="L577" s="148"/>
      <c r="M577" s="49"/>
      <c r="O577" s="47"/>
      <c r="Q577" s="47"/>
      <c r="S577" s="47"/>
      <c r="T577" s="47"/>
    </row>
    <row r="578" spans="1:20" ht="15.75" hidden="1" outlineLevel="1" x14ac:dyDescent="0.25">
      <c r="A578" s="104"/>
      <c r="B578" s="138"/>
      <c r="C578" s="105"/>
      <c r="D578" s="302">
        <f>[23]Šiluma!$E$53</f>
        <v>24269.58</v>
      </c>
      <c r="E578" s="303"/>
      <c r="F578" s="303"/>
      <c r="G578" s="304"/>
      <c r="H578" s="302">
        <f>[23]Šiluma!$I$53</f>
        <v>0</v>
      </c>
      <c r="I578" s="303"/>
      <c r="J578" s="303"/>
      <c r="K578" s="305">
        <f>[23]Šiluma!$L$53</f>
        <v>24269.58</v>
      </c>
      <c r="L578" s="148"/>
      <c r="M578" s="49"/>
      <c r="O578" s="47"/>
      <c r="Q578" s="47"/>
      <c r="S578" s="47"/>
      <c r="T578" s="47"/>
    </row>
    <row r="579" spans="1:20" ht="15.75" hidden="1" outlineLevel="1" x14ac:dyDescent="0.25">
      <c r="A579" s="104"/>
      <c r="B579" s="138"/>
      <c r="C579" s="105"/>
      <c r="D579" s="302">
        <f>[24]Šiluma!$E$53</f>
        <v>33136.69</v>
      </c>
      <c r="E579" s="303"/>
      <c r="F579" s="303"/>
      <c r="G579" s="304"/>
      <c r="H579" s="302">
        <f>[24]Šiluma!$I$53</f>
        <v>0</v>
      </c>
      <c r="I579" s="303"/>
      <c r="J579" s="303"/>
      <c r="K579" s="305">
        <f>[24]Šiluma!$L$53</f>
        <v>33136.69</v>
      </c>
      <c r="L579" s="148"/>
      <c r="M579" s="49"/>
      <c r="O579" s="47"/>
      <c r="Q579" s="47"/>
      <c r="S579" s="47"/>
      <c r="T579" s="47"/>
    </row>
    <row r="580" spans="1:20" ht="15.75" collapsed="1" x14ac:dyDescent="0.25">
      <c r="A580" s="106"/>
      <c r="B580" s="139" t="s">
        <v>24</v>
      </c>
      <c r="C580" s="107" t="s">
        <v>61</v>
      </c>
      <c r="D580" s="302">
        <f>SUM(D568:D579)</f>
        <v>221586.41000000003</v>
      </c>
      <c r="E580" s="303"/>
      <c r="F580" s="303"/>
      <c r="G580" s="304"/>
      <c r="H580" s="302">
        <f>SUM(H568:H579)</f>
        <v>0</v>
      </c>
      <c r="I580" s="303"/>
      <c r="J580" s="303"/>
      <c r="K580" s="306">
        <f>SUM(K568:K579)</f>
        <v>221586.41000000003</v>
      </c>
      <c r="L580" s="148"/>
      <c r="M580" s="49"/>
      <c r="O580" s="47"/>
      <c r="Q580" s="47"/>
      <c r="S580" s="47"/>
      <c r="T580" s="47"/>
    </row>
    <row r="581" spans="1:20" ht="15.75" hidden="1" outlineLevel="1" x14ac:dyDescent="0.25">
      <c r="A581" s="106"/>
      <c r="B581" s="139"/>
      <c r="C581" s="107"/>
      <c r="D581" s="302"/>
      <c r="E581" s="303"/>
      <c r="F581" s="303"/>
      <c r="G581" s="304"/>
      <c r="H581" s="302">
        <f>[13]Šiluma!$I$54</f>
        <v>5705.71</v>
      </c>
      <c r="I581" s="303">
        <f>[13]Šiluma!$J$54</f>
        <v>5705.71</v>
      </c>
      <c r="J581" s="303"/>
      <c r="K581" s="306">
        <f>[13]Šiluma!$L$54</f>
        <v>5705.71</v>
      </c>
      <c r="L581" s="148"/>
      <c r="M581" s="49"/>
      <c r="O581" s="47"/>
      <c r="Q581" s="47"/>
      <c r="S581" s="47"/>
      <c r="T581" s="47"/>
    </row>
    <row r="582" spans="1:20" ht="15.75" hidden="1" outlineLevel="1" x14ac:dyDescent="0.25">
      <c r="A582" s="106"/>
      <c r="B582" s="139"/>
      <c r="C582" s="107"/>
      <c r="D582" s="302"/>
      <c r="E582" s="303"/>
      <c r="F582" s="303"/>
      <c r="G582" s="304"/>
      <c r="H582" s="302">
        <f>[14]Šiluma!$I$54</f>
        <v>5151.32</v>
      </c>
      <c r="I582" s="303">
        <f>[14]Šiluma!$J$54</f>
        <v>5151.32</v>
      </c>
      <c r="J582" s="303"/>
      <c r="K582" s="306">
        <f>[14]Šiluma!$L$54</f>
        <v>5151.32</v>
      </c>
      <c r="L582" s="148"/>
      <c r="M582" s="49"/>
      <c r="O582" s="47"/>
      <c r="Q582" s="47"/>
      <c r="S582" s="47"/>
      <c r="T582" s="47"/>
    </row>
    <row r="583" spans="1:20" ht="15.75" hidden="1" outlineLevel="1" x14ac:dyDescent="0.25">
      <c r="A583" s="106"/>
      <c r="B583" s="139"/>
      <c r="C583" s="107"/>
      <c r="D583" s="302"/>
      <c r="E583" s="303"/>
      <c r="F583" s="303"/>
      <c r="G583" s="304"/>
      <c r="H583" s="302">
        <f>[15]Šiluma!$I$54</f>
        <v>5602.37</v>
      </c>
      <c r="I583" s="303">
        <f>[15]Šiluma!$J$54</f>
        <v>5602.37</v>
      </c>
      <c r="J583" s="303"/>
      <c r="K583" s="306">
        <f>[15]Šiluma!$L$54</f>
        <v>5602.37</v>
      </c>
      <c r="L583" s="148"/>
      <c r="M583" s="49"/>
      <c r="O583" s="47"/>
      <c r="Q583" s="47"/>
      <c r="S583" s="47"/>
      <c r="T583" s="47"/>
    </row>
    <row r="584" spans="1:20" ht="15.75" hidden="1" outlineLevel="1" x14ac:dyDescent="0.25">
      <c r="A584" s="106"/>
      <c r="B584" s="139"/>
      <c r="C584" s="107"/>
      <c r="D584" s="302"/>
      <c r="E584" s="303"/>
      <c r="F584" s="303"/>
      <c r="G584" s="304"/>
      <c r="H584" s="302">
        <f>[16]Šiluma!$I$54</f>
        <v>5391.28</v>
      </c>
      <c r="I584" s="303">
        <f>[16]Šiluma!$J$54</f>
        <v>5391.28</v>
      </c>
      <c r="J584" s="303"/>
      <c r="K584" s="306">
        <f>[16]Šiluma!$L$54</f>
        <v>5391.28</v>
      </c>
      <c r="L584" s="148"/>
      <c r="M584" s="49"/>
      <c r="O584" s="47"/>
      <c r="Q584" s="47"/>
      <c r="S584" s="47"/>
      <c r="T584" s="47"/>
    </row>
    <row r="585" spans="1:20" ht="15.75" hidden="1" outlineLevel="1" x14ac:dyDescent="0.25">
      <c r="A585" s="106"/>
      <c r="B585" s="139"/>
      <c r="C585" s="107"/>
      <c r="D585" s="302"/>
      <c r="E585" s="303"/>
      <c r="F585" s="303"/>
      <c r="G585" s="304"/>
      <c r="H585" s="302">
        <f>[17]Šiluma!$I$54</f>
        <v>5806.38</v>
      </c>
      <c r="I585" s="303">
        <f>[17]Šiluma!$J$54</f>
        <v>5806.38</v>
      </c>
      <c r="J585" s="303"/>
      <c r="K585" s="306">
        <f>[17]Šiluma!$L$54</f>
        <v>5806.38</v>
      </c>
      <c r="L585" s="148"/>
      <c r="M585" s="49"/>
      <c r="O585" s="47"/>
      <c r="Q585" s="47"/>
      <c r="S585" s="47"/>
      <c r="T585" s="47"/>
    </row>
    <row r="586" spans="1:20" ht="15.75" hidden="1" outlineLevel="1" x14ac:dyDescent="0.25">
      <c r="A586" s="106"/>
      <c r="B586" s="139"/>
      <c r="C586" s="107"/>
      <c r="D586" s="302"/>
      <c r="E586" s="303"/>
      <c r="F586" s="303"/>
      <c r="G586" s="304"/>
      <c r="H586" s="302">
        <f>[18]Šiluma!$I$54</f>
        <v>4611.5</v>
      </c>
      <c r="I586" s="303">
        <f>[18]Šiluma!$J$54</f>
        <v>4611.5</v>
      </c>
      <c r="J586" s="303"/>
      <c r="K586" s="306">
        <f>[18]Šiluma!$L$54</f>
        <v>4611.5</v>
      </c>
      <c r="L586" s="148"/>
      <c r="M586" s="49"/>
      <c r="O586" s="47"/>
      <c r="Q586" s="47"/>
      <c r="S586" s="47"/>
      <c r="T586" s="47"/>
    </row>
    <row r="587" spans="1:20" ht="15.75" hidden="1" outlineLevel="1" x14ac:dyDescent="0.25">
      <c r="A587" s="106"/>
      <c r="B587" s="139"/>
      <c r="C587" s="107"/>
      <c r="D587" s="302"/>
      <c r="E587" s="303"/>
      <c r="F587" s="303"/>
      <c r="G587" s="304"/>
      <c r="H587" s="302">
        <f>[19]Šiluma!$I$54</f>
        <v>4464.1499999999996</v>
      </c>
      <c r="I587" s="303">
        <f>[19]Šiluma!$J$54</f>
        <v>4464.1499999999996</v>
      </c>
      <c r="J587" s="303"/>
      <c r="K587" s="306">
        <f>[19]Šiluma!$L$54</f>
        <v>4464.1499999999996</v>
      </c>
      <c r="L587" s="148"/>
      <c r="M587" s="49"/>
      <c r="O587" s="47"/>
      <c r="Q587" s="47"/>
      <c r="S587" s="47"/>
      <c r="T587" s="47"/>
    </row>
    <row r="588" spans="1:20" ht="15.75" hidden="1" outlineLevel="1" x14ac:dyDescent="0.25">
      <c r="A588" s="106"/>
      <c r="B588" s="139"/>
      <c r="C588" s="107"/>
      <c r="D588" s="302"/>
      <c r="E588" s="303"/>
      <c r="F588" s="303"/>
      <c r="G588" s="304"/>
      <c r="H588" s="302">
        <f>[20]Šiluma!$I$54</f>
        <v>3532.47</v>
      </c>
      <c r="I588" s="303">
        <f>[20]Šiluma!$J$54</f>
        <v>3532.47</v>
      </c>
      <c r="J588" s="303"/>
      <c r="K588" s="306">
        <f>[20]Šiluma!$L$54</f>
        <v>3532.47</v>
      </c>
      <c r="L588" s="148"/>
      <c r="M588" s="49"/>
      <c r="O588" s="47"/>
      <c r="Q588" s="47"/>
      <c r="S588" s="47"/>
      <c r="T588" s="47"/>
    </row>
    <row r="589" spans="1:20" ht="15.75" hidden="1" outlineLevel="1" x14ac:dyDescent="0.25">
      <c r="A589" s="106"/>
      <c r="B589" s="139"/>
      <c r="C589" s="107"/>
      <c r="D589" s="302"/>
      <c r="E589" s="303"/>
      <c r="F589" s="303"/>
      <c r="G589" s="304"/>
      <c r="H589" s="302">
        <f>[21]Šiluma!$I$54</f>
        <v>4610.42</v>
      </c>
      <c r="I589" s="303">
        <f>[21]Šiluma!$J$54</f>
        <v>4610.42</v>
      </c>
      <c r="J589" s="303"/>
      <c r="K589" s="306">
        <f>[21]Šiluma!$L$54</f>
        <v>4610.42</v>
      </c>
      <c r="L589" s="148"/>
      <c r="M589" s="49"/>
      <c r="O589" s="47"/>
      <c r="Q589" s="47"/>
      <c r="S589" s="47"/>
      <c r="T589" s="47"/>
    </row>
    <row r="590" spans="1:20" ht="15.75" hidden="1" outlineLevel="1" x14ac:dyDescent="0.25">
      <c r="A590" s="106"/>
      <c r="B590" s="139"/>
      <c r="C590" s="107"/>
      <c r="D590" s="302"/>
      <c r="E590" s="303"/>
      <c r="F590" s="303"/>
      <c r="G590" s="304"/>
      <c r="H590" s="302">
        <f>[22]Šiluma!$I$54</f>
        <v>4582.8999999999996</v>
      </c>
      <c r="I590" s="303">
        <f>[22]Šiluma!$J$54</f>
        <v>4582.8999999999996</v>
      </c>
      <c r="J590" s="303"/>
      <c r="K590" s="306">
        <f>[22]Šiluma!$L$54</f>
        <v>4582.8999999999996</v>
      </c>
      <c r="L590" s="148"/>
      <c r="M590" s="49"/>
      <c r="O590" s="47"/>
      <c r="Q590" s="47"/>
      <c r="S590" s="47"/>
      <c r="T590" s="47"/>
    </row>
    <row r="591" spans="1:20" ht="15.75" hidden="1" outlineLevel="1" x14ac:dyDescent="0.25">
      <c r="A591" s="106"/>
      <c r="B591" s="139"/>
      <c r="C591" s="107"/>
      <c r="D591" s="302"/>
      <c r="E591" s="303"/>
      <c r="F591" s="303"/>
      <c r="G591" s="304"/>
      <c r="H591" s="302">
        <f>[23]Šiluma!$I$54</f>
        <v>4444.03</v>
      </c>
      <c r="I591" s="303">
        <f>[23]Šiluma!$J$54</f>
        <v>4444.03</v>
      </c>
      <c r="J591" s="303"/>
      <c r="K591" s="306">
        <f>[23]Šiluma!$L$54</f>
        <v>4444.03</v>
      </c>
      <c r="L591" s="148"/>
      <c r="M591" s="49"/>
      <c r="O591" s="47"/>
      <c r="Q591" s="47"/>
      <c r="S591" s="47"/>
      <c r="T591" s="47"/>
    </row>
    <row r="592" spans="1:20" ht="15.75" hidden="1" outlineLevel="1" x14ac:dyDescent="0.25">
      <c r="A592" s="106"/>
      <c r="B592" s="139"/>
      <c r="C592" s="107"/>
      <c r="D592" s="302"/>
      <c r="E592" s="303"/>
      <c r="F592" s="303"/>
      <c r="G592" s="304"/>
      <c r="H592" s="302">
        <f>[24]Šiluma!$I$54</f>
        <v>4896.43</v>
      </c>
      <c r="I592" s="303">
        <f>[24]Šiluma!$J$54</f>
        <v>4896.43</v>
      </c>
      <c r="J592" s="303"/>
      <c r="K592" s="306">
        <f>[24]Šiluma!$L$54</f>
        <v>4896.43</v>
      </c>
      <c r="L592" s="148"/>
      <c r="M592" s="49"/>
      <c r="O592" s="47"/>
      <c r="Q592" s="47"/>
      <c r="S592" s="47"/>
      <c r="T592" s="47"/>
    </row>
    <row r="593" spans="1:20" ht="15.75" collapsed="1" x14ac:dyDescent="0.25">
      <c r="A593" s="106"/>
      <c r="B593" s="139" t="s">
        <v>25</v>
      </c>
      <c r="C593" s="107" t="s">
        <v>61</v>
      </c>
      <c r="D593" s="307"/>
      <c r="E593" s="303"/>
      <c r="F593" s="303"/>
      <c r="G593" s="304"/>
      <c r="H593" s="302">
        <f>SUM(H581:H592)</f>
        <v>58798.96</v>
      </c>
      <c r="I593" s="303">
        <f>SUM(I581:I592)</f>
        <v>58798.96</v>
      </c>
      <c r="J593" s="303"/>
      <c r="K593" s="306">
        <f>SUM(K581:K592)</f>
        <v>58798.96</v>
      </c>
      <c r="L593" s="148"/>
      <c r="M593" s="49"/>
      <c r="O593" s="47"/>
      <c r="Q593" s="47"/>
      <c r="S593" s="47"/>
      <c r="T593" s="47"/>
    </row>
    <row r="594" spans="1:20" ht="15.75" hidden="1" outlineLevel="1" x14ac:dyDescent="0.25">
      <c r="A594" s="106"/>
      <c r="B594" s="139"/>
      <c r="C594" s="107"/>
      <c r="D594" s="307"/>
      <c r="E594" s="303"/>
      <c r="F594" s="303"/>
      <c r="G594" s="304"/>
      <c r="H594" s="302">
        <f>[13]Šiluma!$I$55</f>
        <v>302.61</v>
      </c>
      <c r="I594" s="303">
        <f>[13]Šiluma!$J$55</f>
        <v>302.61</v>
      </c>
      <c r="J594" s="303"/>
      <c r="K594" s="306">
        <f>[13]Šiluma!$L$55</f>
        <v>302.61</v>
      </c>
      <c r="L594" s="148"/>
      <c r="M594" s="49"/>
      <c r="O594" s="47"/>
      <c r="Q594" s="47"/>
      <c r="S594" s="47"/>
      <c r="T594" s="47"/>
    </row>
    <row r="595" spans="1:20" ht="15.75" hidden="1" outlineLevel="1" x14ac:dyDescent="0.25">
      <c r="A595" s="106"/>
      <c r="B595" s="139"/>
      <c r="C595" s="107"/>
      <c r="D595" s="307"/>
      <c r="E595" s="303"/>
      <c r="F595" s="303"/>
      <c r="G595" s="304"/>
      <c r="H595" s="302">
        <f>[14]Šiluma!$I$55</f>
        <v>247.61</v>
      </c>
      <c r="I595" s="303">
        <f>[14]Šiluma!$J$55</f>
        <v>247.61</v>
      </c>
      <c r="J595" s="303"/>
      <c r="K595" s="306">
        <f>[14]Šiluma!$L$55</f>
        <v>247.61</v>
      </c>
      <c r="L595" s="148"/>
      <c r="M595" s="49"/>
      <c r="O595" s="47"/>
      <c r="Q595" s="47"/>
      <c r="S595" s="47"/>
      <c r="T595" s="47"/>
    </row>
    <row r="596" spans="1:20" ht="15.75" hidden="1" outlineLevel="1" x14ac:dyDescent="0.25">
      <c r="A596" s="106"/>
      <c r="B596" s="139"/>
      <c r="C596" s="107"/>
      <c r="D596" s="307"/>
      <c r="E596" s="303"/>
      <c r="F596" s="303"/>
      <c r="G596" s="304"/>
      <c r="H596" s="302">
        <f>[15]Šiluma!$I$55</f>
        <v>272.31</v>
      </c>
      <c r="I596" s="303">
        <f>[15]Šiluma!$J$55</f>
        <v>272.31</v>
      </c>
      <c r="J596" s="303"/>
      <c r="K596" s="306">
        <f>[15]Šiluma!$L$55</f>
        <v>272.31</v>
      </c>
      <c r="L596" s="148"/>
      <c r="M596" s="49"/>
      <c r="O596" s="47"/>
      <c r="Q596" s="47"/>
      <c r="S596" s="47"/>
      <c r="T596" s="47"/>
    </row>
    <row r="597" spans="1:20" ht="15.75" hidden="1" outlineLevel="1" x14ac:dyDescent="0.25">
      <c r="A597" s="106"/>
      <c r="B597" s="139"/>
      <c r="C597" s="107"/>
      <c r="D597" s="307"/>
      <c r="E597" s="303"/>
      <c r="F597" s="303"/>
      <c r="G597" s="304"/>
      <c r="H597" s="302">
        <f>[16]Šiluma!$I$55</f>
        <v>14.57</v>
      </c>
      <c r="I597" s="303">
        <f>[16]Šiluma!$J$55</f>
        <v>14.57</v>
      </c>
      <c r="J597" s="303"/>
      <c r="K597" s="306">
        <f>[16]Šiluma!$L$55</f>
        <v>14.57</v>
      </c>
      <c r="L597" s="148"/>
      <c r="M597" s="49"/>
      <c r="O597" s="47"/>
      <c r="Q597" s="47"/>
      <c r="S597" s="47"/>
      <c r="T597" s="47"/>
    </row>
    <row r="598" spans="1:20" ht="15.75" hidden="1" outlineLevel="1" x14ac:dyDescent="0.25">
      <c r="A598" s="106"/>
      <c r="B598" s="139"/>
      <c r="C598" s="107"/>
      <c r="D598" s="307"/>
      <c r="E598" s="303"/>
      <c r="F598" s="303"/>
      <c r="G598" s="304"/>
      <c r="H598" s="302">
        <f>[17]Šiluma!$I$55</f>
        <v>22.38</v>
      </c>
      <c r="I598" s="303">
        <f>[17]Šiluma!$J$55</f>
        <v>22.38</v>
      </c>
      <c r="J598" s="303"/>
      <c r="K598" s="306">
        <f>[17]Šiluma!$L$55</f>
        <v>22.38</v>
      </c>
      <c r="L598" s="148"/>
      <c r="M598" s="49"/>
      <c r="O598" s="47"/>
      <c r="Q598" s="47"/>
      <c r="S598" s="47"/>
      <c r="T598" s="47"/>
    </row>
    <row r="599" spans="1:20" ht="15.75" hidden="1" outlineLevel="1" x14ac:dyDescent="0.25">
      <c r="A599" s="106"/>
      <c r="B599" s="139"/>
      <c r="C599" s="107"/>
      <c r="D599" s="307"/>
      <c r="E599" s="303"/>
      <c r="F599" s="303"/>
      <c r="G599" s="304"/>
      <c r="H599" s="302">
        <f>[18]Šiluma!$I$55</f>
        <v>9.27</v>
      </c>
      <c r="I599" s="303">
        <f>[18]Šiluma!$J$55</f>
        <v>9.27</v>
      </c>
      <c r="J599" s="303"/>
      <c r="K599" s="306">
        <f>[18]Šiluma!$L$55</f>
        <v>9.27</v>
      </c>
      <c r="L599" s="148"/>
      <c r="M599" s="49"/>
      <c r="O599" s="47"/>
      <c r="Q599" s="47"/>
      <c r="S599" s="47"/>
      <c r="T599" s="47"/>
    </row>
    <row r="600" spans="1:20" ht="15.75" hidden="1" outlineLevel="1" x14ac:dyDescent="0.25">
      <c r="A600" s="106"/>
      <c r="B600" s="139"/>
      <c r="C600" s="107"/>
      <c r="D600" s="307"/>
      <c r="E600" s="303"/>
      <c r="F600" s="303"/>
      <c r="G600" s="304"/>
      <c r="H600" s="302">
        <f>[19]Šiluma!$I$55</f>
        <v>6.26</v>
      </c>
      <c r="I600" s="303">
        <f>[19]Šiluma!$J$55</f>
        <v>6.26</v>
      </c>
      <c r="J600" s="303"/>
      <c r="K600" s="306">
        <f>[19]Šiluma!$L$55</f>
        <v>6.26</v>
      </c>
      <c r="L600" s="148"/>
      <c r="M600" s="49"/>
      <c r="O600" s="47"/>
      <c r="Q600" s="47"/>
      <c r="S600" s="47"/>
      <c r="T600" s="47"/>
    </row>
    <row r="601" spans="1:20" ht="15.75" hidden="1" outlineLevel="1" x14ac:dyDescent="0.25">
      <c r="A601" s="106"/>
      <c r="B601" s="139"/>
      <c r="C601" s="107"/>
      <c r="D601" s="307"/>
      <c r="E601" s="303"/>
      <c r="F601" s="303"/>
      <c r="G601" s="304"/>
      <c r="H601" s="302">
        <f>[20]Šiluma!$I$55</f>
        <v>7.26</v>
      </c>
      <c r="I601" s="303">
        <f>[20]Šiluma!$J$55</f>
        <v>7.26</v>
      </c>
      <c r="J601" s="303"/>
      <c r="K601" s="306">
        <f>[20]Šiluma!$L$55</f>
        <v>7.26</v>
      </c>
      <c r="L601" s="148"/>
      <c r="M601" s="49"/>
      <c r="O601" s="47"/>
      <c r="Q601" s="47"/>
      <c r="S601" s="47"/>
      <c r="T601" s="47"/>
    </row>
    <row r="602" spans="1:20" ht="15.75" hidden="1" outlineLevel="1" x14ac:dyDescent="0.25">
      <c r="A602" s="106"/>
      <c r="B602" s="139"/>
      <c r="C602" s="107"/>
      <c r="D602" s="307"/>
      <c r="E602" s="303"/>
      <c r="F602" s="303"/>
      <c r="G602" s="304"/>
      <c r="H602" s="302">
        <f>[21]Šiluma!$I$55</f>
        <v>7.6</v>
      </c>
      <c r="I602" s="303">
        <f>[21]Šiluma!$J$55</f>
        <v>7.6</v>
      </c>
      <c r="J602" s="303"/>
      <c r="K602" s="306">
        <f>[21]Šiluma!$L$55</f>
        <v>7.6</v>
      </c>
      <c r="L602" s="148"/>
      <c r="M602" s="49"/>
      <c r="O602" s="47"/>
      <c r="Q602" s="47"/>
      <c r="S602" s="47"/>
      <c r="T602" s="47"/>
    </row>
    <row r="603" spans="1:20" ht="15.75" hidden="1" outlineLevel="1" x14ac:dyDescent="0.25">
      <c r="A603" s="106"/>
      <c r="B603" s="139"/>
      <c r="C603" s="107"/>
      <c r="D603" s="307"/>
      <c r="E603" s="303"/>
      <c r="F603" s="303"/>
      <c r="G603" s="304"/>
      <c r="H603" s="302">
        <f>[22]Šiluma!$I$55</f>
        <v>8.56</v>
      </c>
      <c r="I603" s="303">
        <f>[22]Šiluma!$J$55</f>
        <v>8.56</v>
      </c>
      <c r="J603" s="303"/>
      <c r="K603" s="306">
        <f>[22]Šiluma!$L$55</f>
        <v>8.56</v>
      </c>
      <c r="L603" s="148"/>
      <c r="M603" s="49"/>
      <c r="O603" s="47"/>
      <c r="Q603" s="47"/>
      <c r="S603" s="47"/>
      <c r="T603" s="47"/>
    </row>
    <row r="604" spans="1:20" ht="15.75" hidden="1" outlineLevel="1" x14ac:dyDescent="0.25">
      <c r="A604" s="106"/>
      <c r="B604" s="139"/>
      <c r="C604" s="107"/>
      <c r="D604" s="307"/>
      <c r="E604" s="303"/>
      <c r="F604" s="303"/>
      <c r="G604" s="304"/>
      <c r="H604" s="302">
        <f>[23]Šiluma!$I$55</f>
        <v>202.53</v>
      </c>
      <c r="I604" s="303">
        <f>[23]Šiluma!$J$55</f>
        <v>202.53</v>
      </c>
      <c r="J604" s="303"/>
      <c r="K604" s="306">
        <f>[23]Šiluma!$L$55</f>
        <v>202.53</v>
      </c>
      <c r="L604" s="148"/>
      <c r="M604" s="49"/>
      <c r="O604" s="47"/>
      <c r="Q604" s="47"/>
      <c r="S604" s="47"/>
      <c r="T604" s="47"/>
    </row>
    <row r="605" spans="1:20" ht="15.75" hidden="1" outlineLevel="1" x14ac:dyDescent="0.25">
      <c r="A605" s="106"/>
      <c r="B605" s="139"/>
      <c r="C605" s="107"/>
      <c r="D605" s="307"/>
      <c r="E605" s="303"/>
      <c r="F605" s="303"/>
      <c r="G605" s="304"/>
      <c r="H605" s="302">
        <f>[24]Šiluma!$I$55</f>
        <v>21.21</v>
      </c>
      <c r="I605" s="303">
        <f>[24]Šiluma!$J$55</f>
        <v>21.21</v>
      </c>
      <c r="J605" s="303"/>
      <c r="K605" s="306">
        <f>[24]Šiluma!$L$55</f>
        <v>21.21</v>
      </c>
      <c r="L605" s="148"/>
      <c r="M605" s="49"/>
      <c r="O605" s="47"/>
      <c r="Q605" s="47"/>
      <c r="S605" s="47"/>
      <c r="T605" s="47"/>
    </row>
    <row r="606" spans="1:20" ht="15.75" collapsed="1" x14ac:dyDescent="0.25">
      <c r="A606" s="106"/>
      <c r="B606" s="139" t="s">
        <v>26</v>
      </c>
      <c r="C606" s="107" t="s">
        <v>61</v>
      </c>
      <c r="D606" s="307"/>
      <c r="E606" s="303"/>
      <c r="F606" s="303"/>
      <c r="G606" s="304"/>
      <c r="H606" s="302">
        <f>SUM(H594:H605)</f>
        <v>1122.17</v>
      </c>
      <c r="I606" s="303">
        <f>SUM(I594:I605)</f>
        <v>1122.17</v>
      </c>
      <c r="J606" s="303"/>
      <c r="K606" s="306">
        <f>SUM(K594:K605)</f>
        <v>1122.17</v>
      </c>
      <c r="L606" s="148"/>
      <c r="M606" s="49"/>
      <c r="O606" s="47"/>
      <c r="Q606" s="47"/>
      <c r="S606" s="47"/>
      <c r="T606" s="47"/>
    </row>
    <row r="607" spans="1:20" ht="15.75" hidden="1" outlineLevel="1" x14ac:dyDescent="0.25">
      <c r="A607" s="106"/>
      <c r="B607" s="139"/>
      <c r="C607" s="107"/>
      <c r="D607" s="307"/>
      <c r="E607" s="303"/>
      <c r="F607" s="303"/>
      <c r="G607" s="304">
        <f>[13]Šiluma!$H$56</f>
        <v>668.55040000000008</v>
      </c>
      <c r="H607" s="302">
        <f>[13]Šiluma!$I$56</f>
        <v>0</v>
      </c>
      <c r="I607" s="303"/>
      <c r="J607" s="303"/>
      <c r="K607" s="306">
        <f>[13]Šiluma!$L$56</f>
        <v>0</v>
      </c>
      <c r="L607" s="148"/>
      <c r="M607" s="49"/>
      <c r="O607" s="47"/>
      <c r="Q607" s="47"/>
      <c r="S607" s="47"/>
      <c r="T607" s="47"/>
    </row>
    <row r="608" spans="1:20" ht="15.75" hidden="1" outlineLevel="1" x14ac:dyDescent="0.25">
      <c r="A608" s="106"/>
      <c r="B608" s="139"/>
      <c r="C608" s="107"/>
      <c r="D608" s="307"/>
      <c r="E608" s="303"/>
      <c r="F608" s="303"/>
      <c r="G608" s="304">
        <f>[14]Šiluma!$H$56</f>
        <v>506.29740000000004</v>
      </c>
      <c r="H608" s="302">
        <f>[14]Šiluma!$I$56</f>
        <v>0</v>
      </c>
      <c r="I608" s="303"/>
      <c r="J608" s="303"/>
      <c r="K608" s="306">
        <f>[14]Šiluma!$L$56</f>
        <v>0</v>
      </c>
      <c r="L608" s="148"/>
      <c r="M608" s="49"/>
      <c r="O608" s="47"/>
      <c r="Q608" s="47"/>
      <c r="S608" s="47"/>
      <c r="T608" s="47"/>
    </row>
    <row r="609" spans="1:20" ht="15.75" hidden="1" outlineLevel="1" x14ac:dyDescent="0.25">
      <c r="A609" s="106"/>
      <c r="B609" s="139"/>
      <c r="C609" s="107"/>
      <c r="D609" s="307"/>
      <c r="E609" s="303"/>
      <c r="F609" s="303"/>
      <c r="G609" s="304">
        <f>[15]Šiluma!$H$56</f>
        <v>490.07000000000011</v>
      </c>
      <c r="H609" s="302">
        <f>[15]Šiluma!$I$56</f>
        <v>0</v>
      </c>
      <c r="I609" s="303"/>
      <c r="J609" s="303"/>
      <c r="K609" s="306">
        <f>[15]Šiluma!$L$56</f>
        <v>0</v>
      </c>
      <c r="L609" s="148"/>
      <c r="M609" s="49"/>
      <c r="O609" s="47"/>
      <c r="Q609" s="47"/>
      <c r="S609" s="47"/>
      <c r="T609" s="47"/>
    </row>
    <row r="610" spans="1:20" ht="15.75" hidden="1" outlineLevel="1" x14ac:dyDescent="0.25">
      <c r="A610" s="106"/>
      <c r="B610" s="139"/>
      <c r="C610" s="107"/>
      <c r="D610" s="307"/>
      <c r="E610" s="303"/>
      <c r="F610" s="303"/>
      <c r="G610" s="304">
        <f>[16]Šiluma!$H$56</f>
        <v>287.82460000000003</v>
      </c>
      <c r="H610" s="302">
        <f>[16]Šiluma!$I$56</f>
        <v>0</v>
      </c>
      <c r="I610" s="303"/>
      <c r="J610" s="303"/>
      <c r="K610" s="306">
        <f>[16]Šiluma!$L$56</f>
        <v>0</v>
      </c>
      <c r="L610" s="148"/>
      <c r="M610" s="49"/>
      <c r="O610" s="47"/>
      <c r="Q610" s="47"/>
      <c r="S610" s="47"/>
      <c r="T610" s="47"/>
    </row>
    <row r="611" spans="1:20" ht="15.75" hidden="1" outlineLevel="1" x14ac:dyDescent="0.25">
      <c r="A611" s="106"/>
      <c r="B611" s="139"/>
      <c r="C611" s="107"/>
      <c r="D611" s="307"/>
      <c r="E611" s="303"/>
      <c r="F611" s="303"/>
      <c r="G611" s="304">
        <f>[17]Šiluma!$H$56</f>
        <v>134.34232000000003</v>
      </c>
      <c r="H611" s="302">
        <f>[17]Šiluma!$I$56</f>
        <v>0</v>
      </c>
      <c r="I611" s="303"/>
      <c r="J611" s="303"/>
      <c r="K611" s="306">
        <f>[17]Šiluma!$L$56</f>
        <v>0</v>
      </c>
      <c r="L611" s="148"/>
      <c r="M611" s="49"/>
      <c r="O611" s="47"/>
      <c r="Q611" s="47"/>
      <c r="S611" s="47"/>
      <c r="T611" s="47"/>
    </row>
    <row r="612" spans="1:20" ht="15.75" hidden="1" outlineLevel="1" x14ac:dyDescent="0.25">
      <c r="A612" s="106"/>
      <c r="B612" s="139"/>
      <c r="C612" s="107"/>
      <c r="D612" s="307"/>
      <c r="E612" s="303"/>
      <c r="F612" s="303"/>
      <c r="G612" s="304">
        <f>[18]Šiluma!$H$56</f>
        <v>106.78919999999998</v>
      </c>
      <c r="H612" s="302">
        <f>[18]Šiluma!$I$56</f>
        <v>0</v>
      </c>
      <c r="I612" s="303"/>
      <c r="J612" s="303"/>
      <c r="K612" s="306">
        <f>[18]Šiluma!$L$56</f>
        <v>0</v>
      </c>
      <c r="L612" s="148"/>
      <c r="M612" s="49"/>
      <c r="O612" s="47"/>
      <c r="Q612" s="47"/>
      <c r="S612" s="47"/>
      <c r="T612" s="47"/>
    </row>
    <row r="613" spans="1:20" ht="15.75" hidden="1" outlineLevel="1" x14ac:dyDescent="0.25">
      <c r="A613" s="106"/>
      <c r="B613" s="139"/>
      <c r="C613" s="107"/>
      <c r="D613" s="307"/>
      <c r="E613" s="303"/>
      <c r="F613" s="303"/>
      <c r="G613" s="304">
        <f>[19]Šiluma!$H$56</f>
        <v>109.34420000000001</v>
      </c>
      <c r="H613" s="302">
        <f>[19]Šiluma!$I$56</f>
        <v>0</v>
      </c>
      <c r="I613" s="303"/>
      <c r="J613" s="303"/>
      <c r="K613" s="306">
        <f>[19]Šiluma!$L$56</f>
        <v>0</v>
      </c>
      <c r="L613" s="148"/>
      <c r="M613" s="49"/>
      <c r="O613" s="47"/>
      <c r="Q613" s="47"/>
      <c r="S613" s="47"/>
      <c r="T613" s="47"/>
    </row>
    <row r="614" spans="1:20" ht="15.75" hidden="1" outlineLevel="1" x14ac:dyDescent="0.25">
      <c r="A614" s="106"/>
      <c r="B614" s="139"/>
      <c r="C614" s="107"/>
      <c r="D614" s="307"/>
      <c r="E614" s="303"/>
      <c r="F614" s="303"/>
      <c r="G614" s="304">
        <f>[20]Šiluma!$H$56</f>
        <v>85.694839999999999</v>
      </c>
      <c r="H614" s="302">
        <f>[20]Šiluma!$I$56</f>
        <v>0</v>
      </c>
      <c r="I614" s="303"/>
      <c r="J614" s="303"/>
      <c r="K614" s="306">
        <f>[20]Šiluma!$L$56</f>
        <v>0</v>
      </c>
      <c r="L614" s="148"/>
      <c r="M614" s="49"/>
      <c r="O614" s="47"/>
      <c r="Q614" s="47"/>
      <c r="S614" s="47"/>
      <c r="T614" s="47"/>
    </row>
    <row r="615" spans="1:20" ht="15.75" hidden="1" outlineLevel="1" x14ac:dyDescent="0.25">
      <c r="A615" s="106"/>
      <c r="B615" s="139"/>
      <c r="C615" s="107"/>
      <c r="D615" s="307"/>
      <c r="E615" s="303"/>
      <c r="F615" s="303"/>
      <c r="G615" s="304">
        <f>[21]Šiluma!$H$56</f>
        <v>120.38600000000001</v>
      </c>
      <c r="H615" s="302">
        <f>[21]Šiluma!$I$56</f>
        <v>0</v>
      </c>
      <c r="I615" s="303"/>
      <c r="J615" s="303"/>
      <c r="K615" s="306">
        <f>[21]Šiluma!$L$56</f>
        <v>0</v>
      </c>
      <c r="L615" s="148"/>
      <c r="M615" s="49"/>
      <c r="O615" s="47"/>
      <c r="Q615" s="47"/>
      <c r="S615" s="47"/>
      <c r="T615" s="47"/>
    </row>
    <row r="616" spans="1:20" ht="15.75" hidden="1" outlineLevel="1" x14ac:dyDescent="0.25">
      <c r="A616" s="106"/>
      <c r="B616" s="139"/>
      <c r="C616" s="107"/>
      <c r="D616" s="307"/>
      <c r="E616" s="303"/>
      <c r="F616" s="303"/>
      <c r="G616" s="304">
        <f>[22]Šiluma!$H$56</f>
        <v>301.80780000000004</v>
      </c>
      <c r="H616" s="302">
        <f>[22]Šiluma!$I$56</f>
        <v>0</v>
      </c>
      <c r="I616" s="303"/>
      <c r="J616" s="303"/>
      <c r="K616" s="306">
        <f>[22]Šiluma!$L$56</f>
        <v>0</v>
      </c>
      <c r="L616" s="148"/>
      <c r="M616" s="49"/>
      <c r="O616" s="47"/>
      <c r="Q616" s="47"/>
      <c r="S616" s="47"/>
      <c r="T616" s="47"/>
    </row>
    <row r="617" spans="1:20" ht="15.75" hidden="1" outlineLevel="1" x14ac:dyDescent="0.25">
      <c r="A617" s="106"/>
      <c r="B617" s="139"/>
      <c r="C617" s="107"/>
      <c r="D617" s="307"/>
      <c r="E617" s="303"/>
      <c r="F617" s="303"/>
      <c r="G617" s="304">
        <f>[23]Šiluma!$H$56</f>
        <v>424.61790000000002</v>
      </c>
      <c r="H617" s="302">
        <f>[23]Šiluma!$I$56</f>
        <v>0</v>
      </c>
      <c r="I617" s="303"/>
      <c r="J617" s="303"/>
      <c r="K617" s="306">
        <f>[23]Šiluma!$L$56</f>
        <v>0</v>
      </c>
      <c r="L617" s="148"/>
      <c r="M617" s="49"/>
      <c r="O617" s="47"/>
      <c r="Q617" s="47"/>
      <c r="S617" s="47"/>
      <c r="T617" s="47"/>
    </row>
    <row r="618" spans="1:20" ht="15.75" hidden="1" outlineLevel="1" x14ac:dyDescent="0.25">
      <c r="A618" s="106"/>
      <c r="B618" s="139"/>
      <c r="C618" s="107"/>
      <c r="D618" s="307"/>
      <c r="E618" s="303"/>
      <c r="F618" s="303"/>
      <c r="G618" s="304">
        <f>[24]Šiluma!$H$56</f>
        <v>584.45400000000006</v>
      </c>
      <c r="H618" s="302">
        <f>[24]Šiluma!$I$56</f>
        <v>0</v>
      </c>
      <c r="I618" s="303"/>
      <c r="J618" s="303"/>
      <c r="K618" s="306">
        <f>[24]Šiluma!$L$56</f>
        <v>0</v>
      </c>
      <c r="L618" s="148"/>
      <c r="M618" s="49"/>
      <c r="O618" s="47"/>
      <c r="Q618" s="47"/>
      <c r="S618" s="47"/>
      <c r="T618" s="47"/>
    </row>
    <row r="619" spans="1:20" ht="15.75" collapsed="1" x14ac:dyDescent="0.25">
      <c r="A619" s="106"/>
      <c r="B619" s="139" t="s">
        <v>27</v>
      </c>
      <c r="C619" s="107" t="s">
        <v>61</v>
      </c>
      <c r="D619" s="307"/>
      <c r="E619" s="303"/>
      <c r="F619" s="303"/>
      <c r="G619" s="304">
        <f>SUM(G607:G618)</f>
        <v>3820.1786600000009</v>
      </c>
      <c r="H619" s="302">
        <f>SUM(H607:H618)</f>
        <v>0</v>
      </c>
      <c r="I619" s="303"/>
      <c r="J619" s="303"/>
      <c r="K619" s="306">
        <f>SUM(K607:K618)</f>
        <v>0</v>
      </c>
      <c r="L619" s="148"/>
      <c r="M619" s="49"/>
      <c r="O619" s="47"/>
      <c r="Q619" s="47"/>
      <c r="S619" s="47"/>
      <c r="T619" s="47"/>
    </row>
    <row r="620" spans="1:20" ht="15.75" hidden="1" outlineLevel="1" x14ac:dyDescent="0.25">
      <c r="A620" s="106"/>
      <c r="B620" s="139"/>
      <c r="C620" s="107"/>
      <c r="D620" s="307"/>
      <c r="E620" s="303"/>
      <c r="F620" s="303"/>
      <c r="G620" s="304">
        <f>[13]Šiluma!$H$57</f>
        <v>1078.2968000000001</v>
      </c>
      <c r="H620" s="302">
        <f>[13]Šiluma!$I$57</f>
        <v>0</v>
      </c>
      <c r="I620" s="303"/>
      <c r="J620" s="303"/>
      <c r="K620" s="306">
        <f>[13]Šiluma!$L$57</f>
        <v>0</v>
      </c>
      <c r="L620" s="148"/>
      <c r="M620" s="49"/>
      <c r="O620" s="47"/>
      <c r="Q620" s="47"/>
      <c r="S620" s="47"/>
      <c r="T620" s="47"/>
    </row>
    <row r="621" spans="1:20" ht="15.75" hidden="1" outlineLevel="1" x14ac:dyDescent="0.25">
      <c r="A621" s="106"/>
      <c r="B621" s="139"/>
      <c r="C621" s="107"/>
      <c r="D621" s="307"/>
      <c r="E621" s="303"/>
      <c r="F621" s="303"/>
      <c r="G621" s="304">
        <f>[14]Šiluma!$H$57</f>
        <v>720.62620000000015</v>
      </c>
      <c r="H621" s="302">
        <f>[14]Šiluma!$I$57</f>
        <v>0</v>
      </c>
      <c r="I621" s="303"/>
      <c r="J621" s="303"/>
      <c r="K621" s="306">
        <f>[14]Šiluma!$L$57</f>
        <v>0</v>
      </c>
      <c r="L621" s="148"/>
      <c r="M621" s="49"/>
      <c r="O621" s="47"/>
      <c r="Q621" s="47"/>
      <c r="S621" s="47"/>
      <c r="T621" s="47"/>
    </row>
    <row r="622" spans="1:20" ht="15.75" hidden="1" outlineLevel="1" x14ac:dyDescent="0.25">
      <c r="A622" s="106"/>
      <c r="B622" s="139"/>
      <c r="C622" s="107"/>
      <c r="D622" s="307"/>
      <c r="E622" s="303"/>
      <c r="F622" s="303"/>
      <c r="G622" s="304">
        <f>[15]Šiluma!$H$57</f>
        <v>560.31500000000005</v>
      </c>
      <c r="H622" s="302">
        <f>[15]Šiluma!$I$57</f>
        <v>0</v>
      </c>
      <c r="I622" s="303"/>
      <c r="J622" s="303"/>
      <c r="K622" s="306">
        <f>[15]Šiluma!$L$57</f>
        <v>0</v>
      </c>
      <c r="L622" s="148"/>
      <c r="M622" s="49"/>
      <c r="O622" s="47"/>
      <c r="Q622" s="47"/>
      <c r="S622" s="47"/>
      <c r="T622" s="47"/>
    </row>
    <row r="623" spans="1:20" ht="15.75" hidden="1" outlineLevel="1" x14ac:dyDescent="0.25">
      <c r="A623" s="106"/>
      <c r="B623" s="139"/>
      <c r="C623" s="107"/>
      <c r="D623" s="307"/>
      <c r="E623" s="303"/>
      <c r="F623" s="303"/>
      <c r="G623" s="304">
        <f>[16]Šiluma!$H$57</f>
        <v>249.20700000000002</v>
      </c>
      <c r="H623" s="302">
        <f>[16]Šiluma!$I$57</f>
        <v>0</v>
      </c>
      <c r="I623" s="303"/>
      <c r="J623" s="303"/>
      <c r="K623" s="306">
        <f>[16]Šiluma!$L$57</f>
        <v>0</v>
      </c>
      <c r="L623" s="148"/>
      <c r="M623" s="49"/>
      <c r="O623" s="47"/>
      <c r="Q623" s="47"/>
      <c r="S623" s="47"/>
      <c r="T623" s="47"/>
    </row>
    <row r="624" spans="1:20" ht="15.75" hidden="1" outlineLevel="1" x14ac:dyDescent="0.25">
      <c r="A624" s="106"/>
      <c r="B624" s="139"/>
      <c r="C624" s="107"/>
      <c r="D624" s="307"/>
      <c r="E624" s="303"/>
      <c r="F624" s="303"/>
      <c r="G624" s="304">
        <f>[17]Šiluma!$H$57</f>
        <v>35.922600000000003</v>
      </c>
      <c r="H624" s="302">
        <f>[17]Šiluma!$I$57</f>
        <v>0</v>
      </c>
      <c r="I624" s="303"/>
      <c r="J624" s="303"/>
      <c r="K624" s="306">
        <f>[17]Šiluma!$L$57</f>
        <v>0</v>
      </c>
      <c r="L624" s="148"/>
      <c r="M624" s="49"/>
      <c r="O624" s="47"/>
      <c r="Q624" s="47"/>
      <c r="S624" s="47"/>
      <c r="T624" s="47"/>
    </row>
    <row r="625" spans="1:20" ht="15.75" hidden="1" outlineLevel="1" x14ac:dyDescent="0.25">
      <c r="A625" s="106"/>
      <c r="B625" s="139"/>
      <c r="C625" s="107"/>
      <c r="D625" s="307"/>
      <c r="E625" s="303"/>
      <c r="F625" s="303"/>
      <c r="G625" s="304">
        <f>[18]Šiluma!$H$57</f>
        <v>23.9344</v>
      </c>
      <c r="H625" s="302">
        <f>[18]Šiluma!$I$57</f>
        <v>0</v>
      </c>
      <c r="I625" s="303"/>
      <c r="J625" s="303"/>
      <c r="K625" s="306">
        <f>[18]Šiluma!$L$57</f>
        <v>0</v>
      </c>
      <c r="L625" s="148"/>
      <c r="M625" s="49"/>
      <c r="O625" s="47"/>
      <c r="Q625" s="47"/>
      <c r="S625" s="47"/>
      <c r="T625" s="47"/>
    </row>
    <row r="626" spans="1:20" ht="15.75" hidden="1" outlineLevel="1" x14ac:dyDescent="0.25">
      <c r="A626" s="106"/>
      <c r="B626" s="139"/>
      <c r="C626" s="107"/>
      <c r="D626" s="307"/>
      <c r="E626" s="303"/>
      <c r="F626" s="303"/>
      <c r="G626" s="304">
        <f>[19]Šiluma!$H$57</f>
        <v>17.313800000000001</v>
      </c>
      <c r="H626" s="302">
        <f>[19]Šiluma!$I$57</f>
        <v>0</v>
      </c>
      <c r="I626" s="303"/>
      <c r="J626" s="303"/>
      <c r="K626" s="306">
        <f>[19]Šiluma!$L$57</f>
        <v>0</v>
      </c>
      <c r="L626" s="148"/>
      <c r="M626" s="49"/>
      <c r="O626" s="47"/>
      <c r="Q626" s="47"/>
      <c r="S626" s="47"/>
      <c r="T626" s="47"/>
    </row>
    <row r="627" spans="1:20" ht="15.75" hidden="1" outlineLevel="1" x14ac:dyDescent="0.25">
      <c r="A627" s="106"/>
      <c r="B627" s="139"/>
      <c r="C627" s="107"/>
      <c r="D627" s="307"/>
      <c r="E627" s="303"/>
      <c r="F627" s="303"/>
      <c r="G627" s="304">
        <f>[20]Šiluma!$H$57</f>
        <v>10.614800000000001</v>
      </c>
      <c r="H627" s="302">
        <f>[20]Šiluma!$I$57</f>
        <v>0</v>
      </c>
      <c r="I627" s="303"/>
      <c r="J627" s="303"/>
      <c r="K627" s="306">
        <f>[20]Šiluma!$L$57</f>
        <v>0</v>
      </c>
      <c r="L627" s="148"/>
      <c r="M627" s="49"/>
      <c r="O627" s="47"/>
      <c r="Q627" s="47"/>
      <c r="S627" s="47"/>
      <c r="T627" s="47"/>
    </row>
    <row r="628" spans="1:20" ht="15.75" hidden="1" outlineLevel="1" x14ac:dyDescent="0.25">
      <c r="A628" s="106"/>
      <c r="B628" s="139"/>
      <c r="C628" s="107"/>
      <c r="D628" s="307"/>
      <c r="E628" s="303"/>
      <c r="F628" s="303"/>
      <c r="G628" s="304">
        <f>[21]Šiluma!$H$57</f>
        <v>24.906000000000006</v>
      </c>
      <c r="H628" s="302">
        <f>[21]Šiluma!$I$57</f>
        <v>0</v>
      </c>
      <c r="I628" s="303"/>
      <c r="J628" s="303"/>
      <c r="K628" s="306">
        <f>[21]Šiluma!$L$57</f>
        <v>0</v>
      </c>
      <c r="L628" s="148"/>
      <c r="M628" s="49"/>
      <c r="O628" s="47"/>
      <c r="Q628" s="47"/>
      <c r="S628" s="47"/>
      <c r="T628" s="47"/>
    </row>
    <row r="629" spans="1:20" ht="15.75" hidden="1" outlineLevel="1" x14ac:dyDescent="0.25">
      <c r="A629" s="106"/>
      <c r="B629" s="139"/>
      <c r="C629" s="107"/>
      <c r="D629" s="307"/>
      <c r="E629" s="303"/>
      <c r="F629" s="303"/>
      <c r="G629" s="304">
        <f>[22]Šiluma!$H$57</f>
        <v>280.68600000000004</v>
      </c>
      <c r="H629" s="302">
        <f>[22]Šiluma!$I$57</f>
        <v>0</v>
      </c>
      <c r="I629" s="303"/>
      <c r="J629" s="303"/>
      <c r="K629" s="306">
        <f>[22]Šiluma!$L$57</f>
        <v>0</v>
      </c>
      <c r="L629" s="148"/>
      <c r="M629" s="49"/>
      <c r="O629" s="47"/>
      <c r="Q629" s="47"/>
      <c r="S629" s="47"/>
      <c r="T629" s="47"/>
    </row>
    <row r="630" spans="1:20" ht="15.75" hidden="1" outlineLevel="1" x14ac:dyDescent="0.25">
      <c r="A630" s="106"/>
      <c r="B630" s="139"/>
      <c r="C630" s="107"/>
      <c r="D630" s="307"/>
      <c r="E630" s="303"/>
      <c r="F630" s="303"/>
      <c r="G630" s="304">
        <f>[23]Šiluma!$H$57</f>
        <v>507.85280000000006</v>
      </c>
      <c r="H630" s="302">
        <f>[23]Šiluma!$I$57</f>
        <v>0</v>
      </c>
      <c r="I630" s="303"/>
      <c r="J630" s="303"/>
      <c r="K630" s="306">
        <f>[23]Šiluma!$L$57</f>
        <v>0</v>
      </c>
      <c r="L630" s="148"/>
      <c r="M630" s="49"/>
      <c r="O630" s="47"/>
      <c r="Q630" s="47"/>
      <c r="S630" s="47"/>
      <c r="T630" s="47"/>
    </row>
    <row r="631" spans="1:20" ht="15.75" hidden="1" outlineLevel="1" x14ac:dyDescent="0.25">
      <c r="A631" s="106"/>
      <c r="B631" s="139"/>
      <c r="C631" s="107"/>
      <c r="D631" s="307"/>
      <c r="E631" s="303"/>
      <c r="F631" s="303"/>
      <c r="G631" s="304">
        <f>[24]Šiluma!$H$57</f>
        <v>718.83749999999998</v>
      </c>
      <c r="H631" s="302">
        <f>[24]Šiluma!$I$57</f>
        <v>0</v>
      </c>
      <c r="I631" s="303"/>
      <c r="J631" s="303"/>
      <c r="K631" s="306">
        <f>[24]Šiluma!$L$57</f>
        <v>0</v>
      </c>
      <c r="L631" s="148"/>
      <c r="M631" s="49"/>
      <c r="O631" s="47"/>
      <c r="Q631" s="47"/>
      <c r="S631" s="47"/>
      <c r="T631" s="47"/>
    </row>
    <row r="632" spans="1:20" ht="15.75" collapsed="1" x14ac:dyDescent="0.25">
      <c r="A632" s="106"/>
      <c r="B632" s="139" t="s">
        <v>28</v>
      </c>
      <c r="C632" s="107" t="s">
        <v>61</v>
      </c>
      <c r="D632" s="307"/>
      <c r="E632" s="303"/>
      <c r="F632" s="303"/>
      <c r="G632" s="304">
        <f>SUM(G620:G631)</f>
        <v>4228.5128999999997</v>
      </c>
      <c r="H632" s="302">
        <f>SUM(H620:H631)</f>
        <v>0</v>
      </c>
      <c r="I632" s="303"/>
      <c r="J632" s="303"/>
      <c r="K632" s="306">
        <f>SUM(K620:K631)</f>
        <v>0</v>
      </c>
      <c r="L632" s="148"/>
      <c r="M632" s="49"/>
      <c r="O632" s="47"/>
      <c r="Q632" s="47"/>
      <c r="S632" s="47"/>
      <c r="T632" s="47"/>
    </row>
    <row r="633" spans="1:20" ht="15.75" hidden="1" outlineLevel="1" x14ac:dyDescent="0.25">
      <c r="A633" s="106"/>
      <c r="B633" s="139"/>
      <c r="C633" s="107"/>
      <c r="D633" s="307"/>
      <c r="E633" s="303"/>
      <c r="F633" s="303"/>
      <c r="G633" s="304"/>
      <c r="H633" s="302">
        <f>[13]Šiluma!$I$58</f>
        <v>517.27</v>
      </c>
      <c r="I633" s="303"/>
      <c r="J633" s="303">
        <f>[13]Šiluma!$K$58</f>
        <v>517.27</v>
      </c>
      <c r="K633" s="306">
        <f>[13]Šiluma!$L$58</f>
        <v>517.27</v>
      </c>
      <c r="L633" s="148"/>
      <c r="M633" s="49"/>
      <c r="O633" s="47"/>
      <c r="Q633" s="47"/>
      <c r="S633" s="47"/>
      <c r="T633" s="47"/>
    </row>
    <row r="634" spans="1:20" ht="15.75" hidden="1" outlineLevel="1" x14ac:dyDescent="0.25">
      <c r="A634" s="106"/>
      <c r="B634" s="139"/>
      <c r="C634" s="107"/>
      <c r="D634" s="307"/>
      <c r="E634" s="303"/>
      <c r="F634" s="303"/>
      <c r="G634" s="304"/>
      <c r="H634" s="302">
        <f>[14]Šiluma!$I$58</f>
        <v>517.27</v>
      </c>
      <c r="I634" s="303"/>
      <c r="J634" s="303">
        <f>[14]Šiluma!$K$58</f>
        <v>517.27</v>
      </c>
      <c r="K634" s="306">
        <f>[14]Šiluma!$L$58</f>
        <v>517.27</v>
      </c>
      <c r="L634" s="148"/>
      <c r="M634" s="49"/>
      <c r="O634" s="47"/>
      <c r="Q634" s="47"/>
      <c r="S634" s="47"/>
      <c r="T634" s="47"/>
    </row>
    <row r="635" spans="1:20" ht="15.75" hidden="1" outlineLevel="1" x14ac:dyDescent="0.25">
      <c r="A635" s="106"/>
      <c r="B635" s="139"/>
      <c r="C635" s="107"/>
      <c r="D635" s="307"/>
      <c r="E635" s="303"/>
      <c r="F635" s="303"/>
      <c r="G635" s="304"/>
      <c r="H635" s="302">
        <f>[15]Šiluma!$I$58</f>
        <v>517.27</v>
      </c>
      <c r="I635" s="303"/>
      <c r="J635" s="303">
        <f>[15]Šiluma!$K$58</f>
        <v>517.27</v>
      </c>
      <c r="K635" s="306">
        <f>[15]Šiluma!$L$58</f>
        <v>517.27</v>
      </c>
      <c r="L635" s="148"/>
      <c r="M635" s="49"/>
      <c r="O635" s="47"/>
      <c r="Q635" s="47"/>
      <c r="S635" s="47"/>
      <c r="T635" s="47"/>
    </row>
    <row r="636" spans="1:20" ht="15.75" hidden="1" outlineLevel="1" x14ac:dyDescent="0.25">
      <c r="A636" s="106"/>
      <c r="B636" s="139"/>
      <c r="C636" s="107"/>
      <c r="D636" s="307"/>
      <c r="E636" s="303"/>
      <c r="F636" s="303"/>
      <c r="G636" s="304"/>
      <c r="H636" s="302">
        <f>[16]Šiluma!$I$58</f>
        <v>517.27</v>
      </c>
      <c r="I636" s="303"/>
      <c r="J636" s="303">
        <f>[16]Šiluma!$K$58</f>
        <v>517.27</v>
      </c>
      <c r="K636" s="306">
        <f>[16]Šiluma!$L$58</f>
        <v>517.27</v>
      </c>
      <c r="L636" s="148"/>
      <c r="M636" s="49"/>
      <c r="O636" s="47"/>
      <c r="Q636" s="47"/>
      <c r="S636" s="47"/>
      <c r="T636" s="47"/>
    </row>
    <row r="637" spans="1:20" ht="15.75" hidden="1" outlineLevel="1" x14ac:dyDescent="0.25">
      <c r="A637" s="106"/>
      <c r="B637" s="139"/>
      <c r="C637" s="107"/>
      <c r="D637" s="307"/>
      <c r="E637" s="303"/>
      <c r="F637" s="303"/>
      <c r="G637" s="304"/>
      <c r="H637" s="302">
        <f>[17]Šiluma!$I$58</f>
        <v>517.27</v>
      </c>
      <c r="I637" s="303"/>
      <c r="J637" s="303">
        <f>[17]Šiluma!$K$58</f>
        <v>517.27</v>
      </c>
      <c r="K637" s="306">
        <f>[17]Šiluma!$L$58</f>
        <v>517.27</v>
      </c>
      <c r="L637" s="148"/>
      <c r="M637" s="49"/>
      <c r="O637" s="47"/>
      <c r="Q637" s="47"/>
      <c r="S637" s="47"/>
      <c r="T637" s="47"/>
    </row>
    <row r="638" spans="1:20" ht="15.75" hidden="1" outlineLevel="1" x14ac:dyDescent="0.25">
      <c r="A638" s="106"/>
      <c r="B638" s="139"/>
      <c r="C638" s="107"/>
      <c r="D638" s="307"/>
      <c r="E638" s="303"/>
      <c r="F638" s="303"/>
      <c r="G638" s="304"/>
      <c r="H638" s="302">
        <f>[18]Šiluma!$I$58</f>
        <v>517.27</v>
      </c>
      <c r="I638" s="303"/>
      <c r="J638" s="303">
        <f>[18]Šiluma!$K$58</f>
        <v>517.27</v>
      </c>
      <c r="K638" s="306">
        <f>[18]Šiluma!$L$58</f>
        <v>517.27</v>
      </c>
      <c r="L638" s="148"/>
      <c r="M638" s="49"/>
      <c r="O638" s="47"/>
      <c r="Q638" s="47"/>
      <c r="S638" s="47"/>
      <c r="T638" s="47"/>
    </row>
    <row r="639" spans="1:20" ht="15.75" hidden="1" outlineLevel="1" x14ac:dyDescent="0.25">
      <c r="A639" s="106"/>
      <c r="B639" s="139"/>
      <c r="C639" s="107"/>
      <c r="D639" s="307"/>
      <c r="E639" s="303"/>
      <c r="F639" s="303"/>
      <c r="G639" s="304"/>
      <c r="H639" s="302">
        <f>[19]Šiluma!$I$58</f>
        <v>515.54</v>
      </c>
      <c r="I639" s="303"/>
      <c r="J639" s="303">
        <f>[19]Šiluma!$K$58</f>
        <v>515.54</v>
      </c>
      <c r="K639" s="306">
        <f>[19]Šiluma!$L$58</f>
        <v>515.54</v>
      </c>
      <c r="L639" s="148"/>
      <c r="M639" s="49"/>
      <c r="O639" s="47"/>
      <c r="Q639" s="47"/>
      <c r="S639" s="47"/>
      <c r="T639" s="47"/>
    </row>
    <row r="640" spans="1:20" ht="15.75" hidden="1" outlineLevel="1" x14ac:dyDescent="0.25">
      <c r="A640" s="106"/>
      <c r="B640" s="139"/>
      <c r="C640" s="107"/>
      <c r="D640" s="307"/>
      <c r="E640" s="303"/>
      <c r="F640" s="303"/>
      <c r="G640" s="304"/>
      <c r="H640" s="302">
        <f>[20]Šiluma!$I$58</f>
        <v>517.27</v>
      </c>
      <c r="I640" s="303"/>
      <c r="J640" s="303">
        <f>[20]Šiluma!$K$58</f>
        <v>517.27</v>
      </c>
      <c r="K640" s="306">
        <f>[20]Šiluma!$L$58</f>
        <v>517.27</v>
      </c>
      <c r="L640" s="148"/>
      <c r="M640" s="49"/>
      <c r="O640" s="47"/>
      <c r="Q640" s="47"/>
      <c r="S640" s="47"/>
      <c r="T640" s="47"/>
    </row>
    <row r="641" spans="1:20" ht="15.75" hidden="1" outlineLevel="1" x14ac:dyDescent="0.25">
      <c r="A641" s="106"/>
      <c r="B641" s="139"/>
      <c r="C641" s="107"/>
      <c r="D641" s="307"/>
      <c r="E641" s="303"/>
      <c r="F641" s="303"/>
      <c r="G641" s="304"/>
      <c r="H641" s="302">
        <f>[21]Šiluma!$I$58</f>
        <v>517.27</v>
      </c>
      <c r="I641" s="303"/>
      <c r="J641" s="303">
        <f>[21]Šiluma!$K$58</f>
        <v>517.27</v>
      </c>
      <c r="K641" s="306">
        <f>[21]Šiluma!$L$58</f>
        <v>517.27</v>
      </c>
      <c r="L641" s="148"/>
      <c r="M641" s="49"/>
      <c r="O641" s="47"/>
      <c r="Q641" s="47"/>
      <c r="S641" s="47"/>
      <c r="T641" s="47"/>
    </row>
    <row r="642" spans="1:20" ht="15.75" hidden="1" outlineLevel="1" x14ac:dyDescent="0.25">
      <c r="A642" s="106"/>
      <c r="B642" s="139"/>
      <c r="C642" s="107"/>
      <c r="D642" s="307"/>
      <c r="E642" s="303"/>
      <c r="F642" s="303"/>
      <c r="G642" s="304"/>
      <c r="H642" s="302">
        <f>[22]Šiluma!$I$58</f>
        <v>517.27</v>
      </c>
      <c r="I642" s="303"/>
      <c r="J642" s="303">
        <f>[22]Šiluma!$K$58</f>
        <v>517.27</v>
      </c>
      <c r="K642" s="306">
        <f>[22]Šiluma!$L$58</f>
        <v>517.27</v>
      </c>
      <c r="L642" s="148"/>
      <c r="M642" s="49"/>
      <c r="O642" s="47"/>
      <c r="Q642" s="47"/>
      <c r="S642" s="47"/>
      <c r="T642" s="47"/>
    </row>
    <row r="643" spans="1:20" ht="15.75" hidden="1" outlineLevel="1" x14ac:dyDescent="0.25">
      <c r="A643" s="106"/>
      <c r="B643" s="139"/>
      <c r="C643" s="107"/>
      <c r="D643" s="307"/>
      <c r="E643" s="303"/>
      <c r="F643" s="303"/>
      <c r="G643" s="304"/>
      <c r="H643" s="302">
        <f>[23]Šiluma!$I$58</f>
        <v>517.27</v>
      </c>
      <c r="I643" s="303"/>
      <c r="J643" s="303">
        <f>[23]Šiluma!$K$58</f>
        <v>517.27</v>
      </c>
      <c r="K643" s="306">
        <f>[23]Šiluma!$L$58</f>
        <v>517.27</v>
      </c>
      <c r="L643" s="148"/>
      <c r="M643" s="49"/>
      <c r="O643" s="47"/>
      <c r="Q643" s="47"/>
      <c r="S643" s="47"/>
      <c r="T643" s="47"/>
    </row>
    <row r="644" spans="1:20" ht="15.75" hidden="1" outlineLevel="1" x14ac:dyDescent="0.25">
      <c r="A644" s="106"/>
      <c r="B644" s="139"/>
      <c r="C644" s="107"/>
      <c r="D644" s="307"/>
      <c r="E644" s="303"/>
      <c r="F644" s="303"/>
      <c r="G644" s="304"/>
      <c r="H644" s="302">
        <f>[24]Šiluma!$I$58</f>
        <v>517.27</v>
      </c>
      <c r="I644" s="303"/>
      <c r="J644" s="303">
        <f>[24]Šiluma!$K$58</f>
        <v>517.27</v>
      </c>
      <c r="K644" s="306">
        <f>[24]Šiluma!$L$58</f>
        <v>517.27</v>
      </c>
      <c r="L644" s="148"/>
      <c r="M644" s="49"/>
      <c r="O644" s="47"/>
      <c r="Q644" s="47"/>
      <c r="S644" s="47"/>
      <c r="T644" s="47"/>
    </row>
    <row r="645" spans="1:20" ht="15.75" collapsed="1" x14ac:dyDescent="0.25">
      <c r="A645" s="106"/>
      <c r="B645" s="139" t="s">
        <v>29</v>
      </c>
      <c r="C645" s="107" t="s">
        <v>61</v>
      </c>
      <c r="D645" s="307"/>
      <c r="E645" s="303"/>
      <c r="F645" s="303"/>
      <c r="G645" s="304"/>
      <c r="H645" s="302">
        <f>SUM(H633:H644)</f>
        <v>6205.510000000002</v>
      </c>
      <c r="I645" s="303"/>
      <c r="J645" s="303">
        <f>SUM(J633:J644)</f>
        <v>6205.510000000002</v>
      </c>
      <c r="K645" s="306">
        <f>SUM(K633:K644)</f>
        <v>6205.510000000002</v>
      </c>
      <c r="L645" s="148"/>
      <c r="M645" s="49"/>
      <c r="O645" s="47"/>
      <c r="Q645" s="47"/>
      <c r="S645" s="47"/>
      <c r="T645" s="47"/>
    </row>
    <row r="646" spans="1:20" ht="15.75" hidden="1" outlineLevel="1" x14ac:dyDescent="0.25">
      <c r="A646" s="106"/>
      <c r="B646" s="139"/>
      <c r="C646" s="107"/>
      <c r="D646" s="307"/>
      <c r="E646" s="303"/>
      <c r="F646" s="303"/>
      <c r="G646" s="304"/>
      <c r="H646" s="302">
        <f>[13]Šiluma!$I$59</f>
        <v>8.65</v>
      </c>
      <c r="I646" s="303"/>
      <c r="J646" s="303">
        <f>[13]Šiluma!$K$59</f>
        <v>8.65</v>
      </c>
      <c r="K646" s="306">
        <f>[13]Šiluma!$L$59</f>
        <v>8.65</v>
      </c>
      <c r="L646" s="148"/>
      <c r="M646" s="49"/>
      <c r="O646" s="47"/>
      <c r="Q646" s="47"/>
      <c r="S646" s="47"/>
      <c r="T646" s="47"/>
    </row>
    <row r="647" spans="1:20" ht="15.75" hidden="1" outlineLevel="1" x14ac:dyDescent="0.25">
      <c r="A647" s="106"/>
      <c r="B647" s="139"/>
      <c r="C647" s="107"/>
      <c r="D647" s="307"/>
      <c r="E647" s="303"/>
      <c r="F647" s="303"/>
      <c r="G647" s="304"/>
      <c r="H647" s="302">
        <f>[14]Šiluma!$I$59</f>
        <v>8.65</v>
      </c>
      <c r="I647" s="303"/>
      <c r="J647" s="303">
        <f>[14]Šiluma!$K$59</f>
        <v>8.65</v>
      </c>
      <c r="K647" s="306">
        <f>[14]Šiluma!$L$59</f>
        <v>8.65</v>
      </c>
      <c r="L647" s="148"/>
      <c r="M647" s="49"/>
      <c r="O647" s="47"/>
      <c r="Q647" s="47"/>
      <c r="S647" s="47"/>
      <c r="T647" s="47"/>
    </row>
    <row r="648" spans="1:20" ht="15.75" hidden="1" outlineLevel="1" x14ac:dyDescent="0.25">
      <c r="A648" s="106"/>
      <c r="B648" s="139"/>
      <c r="C648" s="107"/>
      <c r="D648" s="307"/>
      <c r="E648" s="303"/>
      <c r="F648" s="303"/>
      <c r="G648" s="304"/>
      <c r="H648" s="302">
        <f>[15]Šiluma!$I$59</f>
        <v>8.65</v>
      </c>
      <c r="I648" s="303"/>
      <c r="J648" s="303">
        <f>[15]Šiluma!$K$59</f>
        <v>8.65</v>
      </c>
      <c r="K648" s="306">
        <f>[15]Šiluma!$L$59</f>
        <v>8.65</v>
      </c>
      <c r="L648" s="148"/>
      <c r="M648" s="49"/>
      <c r="O648" s="47"/>
      <c r="Q648" s="47"/>
      <c r="S648" s="47"/>
      <c r="T648" s="47"/>
    </row>
    <row r="649" spans="1:20" ht="15.75" hidden="1" outlineLevel="1" x14ac:dyDescent="0.25">
      <c r="A649" s="106"/>
      <c r="B649" s="139"/>
      <c r="C649" s="107"/>
      <c r="D649" s="307"/>
      <c r="E649" s="303"/>
      <c r="F649" s="303"/>
      <c r="G649" s="304"/>
      <c r="H649" s="302">
        <f>[16]Šiluma!$I$59</f>
        <v>8.65</v>
      </c>
      <c r="I649" s="303"/>
      <c r="J649" s="303">
        <f>[16]Šiluma!$K$59</f>
        <v>8.65</v>
      </c>
      <c r="K649" s="306">
        <f>[16]Šiluma!$L$59</f>
        <v>8.65</v>
      </c>
      <c r="L649" s="148"/>
      <c r="M649" s="49"/>
      <c r="O649" s="47"/>
      <c r="Q649" s="47"/>
      <c r="S649" s="47"/>
      <c r="T649" s="47"/>
    </row>
    <row r="650" spans="1:20" ht="15.75" hidden="1" outlineLevel="1" x14ac:dyDescent="0.25">
      <c r="A650" s="106"/>
      <c r="B650" s="139"/>
      <c r="C650" s="107"/>
      <c r="D650" s="307"/>
      <c r="E650" s="303"/>
      <c r="F650" s="303"/>
      <c r="G650" s="304"/>
      <c r="H650" s="302">
        <f>[17]Šiluma!$I$59</f>
        <v>8.65</v>
      </c>
      <c r="I650" s="303"/>
      <c r="J650" s="303">
        <f>[17]Šiluma!$K$59</f>
        <v>8.65</v>
      </c>
      <c r="K650" s="306">
        <f>[17]Šiluma!$L$59</f>
        <v>8.65</v>
      </c>
      <c r="L650" s="148"/>
      <c r="M650" s="49"/>
      <c r="O650" s="47"/>
      <c r="Q650" s="47"/>
      <c r="S650" s="47"/>
      <c r="T650" s="47"/>
    </row>
    <row r="651" spans="1:20" ht="15.75" hidden="1" outlineLevel="1" x14ac:dyDescent="0.25">
      <c r="A651" s="106"/>
      <c r="B651" s="139"/>
      <c r="C651" s="107"/>
      <c r="D651" s="307"/>
      <c r="E651" s="303"/>
      <c r="F651" s="303"/>
      <c r="G651" s="304"/>
      <c r="H651" s="302">
        <f>[18]Šiluma!$I$59</f>
        <v>6.92</v>
      </c>
      <c r="I651" s="303"/>
      <c r="J651" s="303">
        <f>[18]Šiluma!$K$59</f>
        <v>6.92</v>
      </c>
      <c r="K651" s="306">
        <f>[18]Šiluma!$L$59</f>
        <v>6.92</v>
      </c>
      <c r="L651" s="148"/>
      <c r="M651" s="49"/>
      <c r="O651" s="47"/>
      <c r="Q651" s="47"/>
      <c r="S651" s="47"/>
      <c r="T651" s="47"/>
    </row>
    <row r="652" spans="1:20" ht="15.75" hidden="1" outlineLevel="1" x14ac:dyDescent="0.25">
      <c r="A652" s="106"/>
      <c r="B652" s="139"/>
      <c r="C652" s="107"/>
      <c r="D652" s="307"/>
      <c r="E652" s="303"/>
      <c r="F652" s="303"/>
      <c r="G652" s="304"/>
      <c r="H652" s="302">
        <f>[19]Šiluma!$I$59</f>
        <v>6.92</v>
      </c>
      <c r="I652" s="303"/>
      <c r="J652" s="303">
        <f>[19]Šiluma!$K$59</f>
        <v>6.92</v>
      </c>
      <c r="K652" s="306">
        <f>[19]Šiluma!$L$59</f>
        <v>6.92</v>
      </c>
      <c r="L652" s="148"/>
      <c r="M652" s="49"/>
      <c r="O652" s="47"/>
      <c r="Q652" s="47"/>
      <c r="S652" s="47"/>
      <c r="T652" s="47"/>
    </row>
    <row r="653" spans="1:20" ht="15.75" hidden="1" outlineLevel="1" x14ac:dyDescent="0.25">
      <c r="A653" s="106"/>
      <c r="B653" s="139"/>
      <c r="C653" s="107"/>
      <c r="D653" s="307"/>
      <c r="E653" s="303"/>
      <c r="F653" s="303"/>
      <c r="G653" s="304"/>
      <c r="H653" s="302">
        <f>[20]Šiluma!$I$59</f>
        <v>5.19</v>
      </c>
      <c r="I653" s="303"/>
      <c r="J653" s="303">
        <f>[20]Šiluma!$K$59</f>
        <v>5.19</v>
      </c>
      <c r="K653" s="306">
        <f>[20]Šiluma!$L$59</f>
        <v>5.19</v>
      </c>
      <c r="L653" s="148"/>
      <c r="M653" s="49"/>
      <c r="O653" s="47"/>
      <c r="Q653" s="47"/>
      <c r="S653" s="47"/>
      <c r="T653" s="47"/>
    </row>
    <row r="654" spans="1:20" ht="15.75" hidden="1" outlineLevel="1" x14ac:dyDescent="0.25">
      <c r="A654" s="106"/>
      <c r="B654" s="139"/>
      <c r="C654" s="107"/>
      <c r="D654" s="307"/>
      <c r="E654" s="303"/>
      <c r="F654" s="303"/>
      <c r="G654" s="304"/>
      <c r="H654" s="302">
        <f>[21]Šiluma!$I$59</f>
        <v>5.19</v>
      </c>
      <c r="I654" s="303"/>
      <c r="J654" s="303">
        <f>[21]Šiluma!$K$59</f>
        <v>5.19</v>
      </c>
      <c r="K654" s="306">
        <f>[21]Šiluma!$L$59</f>
        <v>5.19</v>
      </c>
      <c r="L654" s="148"/>
      <c r="M654" s="49"/>
      <c r="O654" s="47"/>
      <c r="Q654" s="47"/>
      <c r="S654" s="47"/>
      <c r="T654" s="47"/>
    </row>
    <row r="655" spans="1:20" ht="15.75" hidden="1" outlineLevel="1" x14ac:dyDescent="0.25">
      <c r="A655" s="106"/>
      <c r="B655" s="139"/>
      <c r="C655" s="107"/>
      <c r="D655" s="307"/>
      <c r="E655" s="303"/>
      <c r="F655" s="303"/>
      <c r="G655" s="304"/>
      <c r="H655" s="302">
        <f>[22]Šiluma!$I$59</f>
        <v>5.19</v>
      </c>
      <c r="I655" s="303"/>
      <c r="J655" s="303">
        <f>[22]Šiluma!$K$59</f>
        <v>5.19</v>
      </c>
      <c r="K655" s="306">
        <f>[22]Šiluma!$L$59</f>
        <v>5.19</v>
      </c>
      <c r="L655" s="148"/>
      <c r="M655" s="49"/>
      <c r="O655" s="47"/>
      <c r="Q655" s="47"/>
      <c r="S655" s="47"/>
      <c r="T655" s="47"/>
    </row>
    <row r="656" spans="1:20" ht="15.75" hidden="1" outlineLevel="1" x14ac:dyDescent="0.25">
      <c r="A656" s="106"/>
      <c r="B656" s="139"/>
      <c r="C656" s="107"/>
      <c r="D656" s="307"/>
      <c r="E656" s="303"/>
      <c r="F656" s="303"/>
      <c r="G656" s="304"/>
      <c r="H656" s="302">
        <f>[23]Šiluma!$I$59</f>
        <v>5.19</v>
      </c>
      <c r="I656" s="303"/>
      <c r="J656" s="303">
        <f>[23]Šiluma!$K$59</f>
        <v>5.19</v>
      </c>
      <c r="K656" s="306">
        <f>[23]Šiluma!$L$59</f>
        <v>5.19</v>
      </c>
      <c r="L656" s="148"/>
      <c r="M656" s="49"/>
      <c r="O656" s="47"/>
      <c r="Q656" s="47"/>
      <c r="S656" s="47"/>
      <c r="T656" s="47"/>
    </row>
    <row r="657" spans="1:20" ht="15.75" hidden="1" outlineLevel="1" x14ac:dyDescent="0.25">
      <c r="A657" s="106"/>
      <c r="B657" s="139"/>
      <c r="C657" s="107"/>
      <c r="D657" s="307"/>
      <c r="E657" s="303"/>
      <c r="F657" s="303"/>
      <c r="G657" s="304"/>
      <c r="H657" s="302">
        <f>[24]Šiluma!$I$59</f>
        <v>5.19</v>
      </c>
      <c r="I657" s="303"/>
      <c r="J657" s="303">
        <f>[24]Šiluma!$K$59</f>
        <v>5.19</v>
      </c>
      <c r="K657" s="306">
        <f>[24]Šiluma!$L$59</f>
        <v>5.19</v>
      </c>
      <c r="L657" s="148"/>
      <c r="M657" s="49"/>
      <c r="O657" s="47"/>
      <c r="Q657" s="47"/>
      <c r="S657" s="47"/>
      <c r="T657" s="47"/>
    </row>
    <row r="658" spans="1:20" ht="15.75" collapsed="1" x14ac:dyDescent="0.25">
      <c r="A658" s="106"/>
      <c r="B658" s="139" t="s">
        <v>30</v>
      </c>
      <c r="C658" s="107" t="s">
        <v>61</v>
      </c>
      <c r="D658" s="307"/>
      <c r="E658" s="303"/>
      <c r="F658" s="303"/>
      <c r="G658" s="304"/>
      <c r="H658" s="302">
        <f>SUM(H646:H657)</f>
        <v>83.039999999999992</v>
      </c>
      <c r="I658" s="303"/>
      <c r="J658" s="303">
        <f>SUM(J646:J657)</f>
        <v>83.039999999999992</v>
      </c>
      <c r="K658" s="306">
        <f>SUM(K646:K657)</f>
        <v>83.039999999999992</v>
      </c>
      <c r="L658" s="148"/>
      <c r="M658" s="49"/>
      <c r="O658" s="47"/>
      <c r="Q658" s="47"/>
      <c r="S658" s="47"/>
      <c r="T658" s="47"/>
    </row>
    <row r="659" spans="1:20" ht="15.75" hidden="1" outlineLevel="1" x14ac:dyDescent="0.25">
      <c r="A659" s="108"/>
      <c r="B659" s="140"/>
      <c r="C659" s="109"/>
      <c r="D659" s="308">
        <f>[13]Šiluma!$E$60</f>
        <v>73.91442295272789</v>
      </c>
      <c r="E659" s="309"/>
      <c r="F659" s="309"/>
      <c r="G659" s="310"/>
      <c r="H659" s="311">
        <f>[13]Šiluma!$I$60</f>
        <v>5.1743098069970062</v>
      </c>
      <c r="I659" s="309">
        <f>[13]Šiluma!$J$60</f>
        <v>4.757846222296128</v>
      </c>
      <c r="J659" s="309">
        <f>[13]Šiluma!$K$60</f>
        <v>0.41646358470087802</v>
      </c>
      <c r="K659" s="312">
        <f>[13]Šiluma!$L$60</f>
        <v>79.088732759724891</v>
      </c>
      <c r="L659" s="148"/>
      <c r="M659" s="49"/>
      <c r="O659" s="47"/>
      <c r="Q659" s="47"/>
      <c r="S659" s="47"/>
      <c r="T659" s="47"/>
    </row>
    <row r="660" spans="1:20" ht="15.75" hidden="1" outlineLevel="1" x14ac:dyDescent="0.25">
      <c r="A660" s="108"/>
      <c r="B660" s="140"/>
      <c r="C660" s="109"/>
      <c r="D660" s="308">
        <f>[14]Šiluma!$E$60</f>
        <v>1249.5200016642038</v>
      </c>
      <c r="E660" s="309"/>
      <c r="F660" s="309"/>
      <c r="G660" s="310"/>
      <c r="H660" s="311">
        <f>[14]Šiluma!$I$60</f>
        <v>117.20915527767848</v>
      </c>
      <c r="I660" s="309">
        <f>[14]Šiluma!$J$60</f>
        <v>106.80507096438166</v>
      </c>
      <c r="J660" s="309">
        <f>[14]Šiluma!$K$60</f>
        <v>10.404084313296819</v>
      </c>
      <c r="K660" s="312">
        <f>[14]Šiluma!$L$60</f>
        <v>1366.7291569418824</v>
      </c>
      <c r="L660" s="148"/>
      <c r="M660" s="49"/>
      <c r="O660" s="47"/>
      <c r="Q660" s="47"/>
      <c r="S660" s="47"/>
      <c r="T660" s="47"/>
    </row>
    <row r="661" spans="1:20" ht="15.75" hidden="1" outlineLevel="1" x14ac:dyDescent="0.25">
      <c r="A661" s="108"/>
      <c r="B661" s="140"/>
      <c r="C661" s="109"/>
      <c r="D661" s="308">
        <f>[15]Šiluma!$E$60</f>
        <v>51.821021522099066</v>
      </c>
      <c r="E661" s="309"/>
      <c r="F661" s="309"/>
      <c r="G661" s="310"/>
      <c r="H661" s="311">
        <f>[15]Šiluma!$I$60</f>
        <v>6.2703128629282237</v>
      </c>
      <c r="I661" s="309">
        <f>[15]Šiluma!$J$60</f>
        <v>5.7550982047912971</v>
      </c>
      <c r="J661" s="309">
        <f>[15]Šiluma!$K$60</f>
        <v>0.51521465813692635</v>
      </c>
      <c r="K661" s="312">
        <f>[15]Šiluma!$L$60</f>
        <v>58.091334385027288</v>
      </c>
      <c r="L661" s="148"/>
      <c r="M661" s="49"/>
      <c r="O661" s="47"/>
      <c r="Q661" s="47"/>
      <c r="S661" s="47"/>
      <c r="T661" s="47"/>
    </row>
    <row r="662" spans="1:20" ht="15.75" hidden="1" outlineLevel="1" x14ac:dyDescent="0.25">
      <c r="A662" s="108"/>
      <c r="B662" s="140"/>
      <c r="C662" s="109"/>
      <c r="D662" s="308">
        <f>[16]Šiluma!$E$60</f>
        <v>44.156730954293771</v>
      </c>
      <c r="E662" s="309"/>
      <c r="F662" s="309"/>
      <c r="G662" s="310"/>
      <c r="H662" s="311">
        <f>[16]Šiluma!$I$60</f>
        <v>10.799881084869764</v>
      </c>
      <c r="I662" s="309">
        <f>[16]Šiluma!$J$60</f>
        <v>9.842346746863619</v>
      </c>
      <c r="J662" s="309">
        <f>[16]Šiluma!$K$60</f>
        <v>0.9575343380061444</v>
      </c>
      <c r="K662" s="312">
        <f>[16]Šiluma!$L$60</f>
        <v>54.956612039163531</v>
      </c>
      <c r="L662" s="148"/>
      <c r="M662" s="49"/>
      <c r="O662" s="47"/>
      <c r="Q662" s="47"/>
      <c r="S662" s="47"/>
      <c r="T662" s="47"/>
    </row>
    <row r="663" spans="1:20" ht="15.75" hidden="1" outlineLevel="1" x14ac:dyDescent="0.25">
      <c r="A663" s="108"/>
      <c r="B663" s="140"/>
      <c r="C663" s="109"/>
      <c r="D663" s="308">
        <f>[17]Šiluma!$E$60</f>
        <v>23.546906858424872</v>
      </c>
      <c r="E663" s="309"/>
      <c r="F663" s="309"/>
      <c r="G663" s="310"/>
      <c r="H663" s="311">
        <f>[17]Šiluma!$I$60</f>
        <v>41.071650373871293</v>
      </c>
      <c r="I663" s="309">
        <f>[17]Šiluma!$J$60</f>
        <v>37.672517393984599</v>
      </c>
      <c r="J663" s="309">
        <f>[17]Šiluma!$K$60</f>
        <v>3.3991329798866952</v>
      </c>
      <c r="K663" s="312">
        <f>[17]Šiluma!$L$60</f>
        <v>64.618557232296169</v>
      </c>
      <c r="L663" s="148"/>
      <c r="M663" s="49"/>
      <c r="O663" s="47"/>
      <c r="Q663" s="47"/>
      <c r="S663" s="47"/>
      <c r="T663" s="47"/>
    </row>
    <row r="664" spans="1:20" ht="15.75" hidden="1" outlineLevel="1" x14ac:dyDescent="0.25">
      <c r="A664" s="108"/>
      <c r="B664" s="140"/>
      <c r="C664" s="109"/>
      <c r="D664" s="308">
        <f>[18]Šiluma!$E$60</f>
        <v>6.5957728698115128</v>
      </c>
      <c r="E664" s="309"/>
      <c r="F664" s="309"/>
      <c r="G664" s="310"/>
      <c r="H664" s="311">
        <f>[18]Šiluma!$I$60</f>
        <v>15.717482415618576</v>
      </c>
      <c r="I664" s="309">
        <f>[18]Šiluma!$J$60</f>
        <v>14.116119701925351</v>
      </c>
      <c r="J664" s="309">
        <f>[18]Šiluma!$K$60</f>
        <v>1.601362713693226</v>
      </c>
      <c r="K664" s="312">
        <f>[18]Šiluma!$L$60</f>
        <v>22.313255285430088</v>
      </c>
      <c r="L664" s="148"/>
      <c r="M664" s="49"/>
      <c r="O664" s="47"/>
      <c r="Q664" s="47"/>
      <c r="S664" s="47"/>
      <c r="T664" s="47"/>
    </row>
    <row r="665" spans="1:20" ht="15.75" hidden="1" outlineLevel="1" x14ac:dyDescent="0.25">
      <c r="A665" s="108"/>
      <c r="B665" s="140"/>
      <c r="C665" s="109"/>
      <c r="D665" s="308">
        <f>[19]Šiluma!$E$60</f>
        <v>4.3421936951410443</v>
      </c>
      <c r="E665" s="309"/>
      <c r="F665" s="309"/>
      <c r="G665" s="310"/>
      <c r="H665" s="311">
        <f>[19]Šiluma!$I$60</f>
        <v>11.074676716961855</v>
      </c>
      <c r="I665" s="309">
        <f>[19]Šiluma!$J$60</f>
        <v>9.9158090521630751</v>
      </c>
      <c r="J665" s="309">
        <f>[19]Šiluma!$K$60</f>
        <v>1.158867664798781</v>
      </c>
      <c r="K665" s="312">
        <f>[19]Šiluma!$L$60</f>
        <v>15.416870412102899</v>
      </c>
      <c r="L665" s="148"/>
      <c r="M665" s="49"/>
      <c r="O665" s="47"/>
      <c r="Q665" s="47"/>
      <c r="S665" s="47"/>
      <c r="T665" s="47"/>
    </row>
    <row r="666" spans="1:20" ht="15.75" hidden="1" outlineLevel="1" x14ac:dyDescent="0.25">
      <c r="A666" s="108"/>
      <c r="B666" s="140"/>
      <c r="C666" s="109"/>
      <c r="D666" s="308">
        <f>[20]Šiluma!$E$60</f>
        <v>3.2428909023568635</v>
      </c>
      <c r="E666" s="309"/>
      <c r="F666" s="309"/>
      <c r="G666" s="310"/>
      <c r="H666" s="311">
        <f>[20]Šiluma!$I$60</f>
        <v>9.9592798078528375</v>
      </c>
      <c r="I666" s="309">
        <f>[20]Šiluma!$J$60</f>
        <v>8.6783635217089614</v>
      </c>
      <c r="J666" s="309">
        <f>[20]Šiluma!$K$60</f>
        <v>1.2809162861438765</v>
      </c>
      <c r="K666" s="312">
        <f>[20]Šiluma!$L$60</f>
        <v>13.202170710209701</v>
      </c>
      <c r="L666" s="148"/>
      <c r="M666" s="49"/>
      <c r="O666" s="47"/>
      <c r="Q666" s="47"/>
      <c r="S666" s="47"/>
      <c r="T666" s="47"/>
    </row>
    <row r="667" spans="1:20" ht="15.75" hidden="1" outlineLevel="1" x14ac:dyDescent="0.25">
      <c r="A667" s="108"/>
      <c r="B667" s="140"/>
      <c r="C667" s="109"/>
      <c r="D667" s="308">
        <f>[21]Šiluma!$E$60</f>
        <v>17.926541328520056</v>
      </c>
      <c r="E667" s="309"/>
      <c r="F667" s="309"/>
      <c r="G667" s="310"/>
      <c r="H667" s="311">
        <f>[21]Šiluma!$I$60</f>
        <v>34.493210796808903</v>
      </c>
      <c r="I667" s="309">
        <f>[21]Šiluma!$J$60</f>
        <v>30.987444231643632</v>
      </c>
      <c r="J667" s="309">
        <f>[21]Šiluma!$K$60</f>
        <v>3.5057665651652727</v>
      </c>
      <c r="K667" s="312">
        <f>[21]Šiluma!$L$60</f>
        <v>52.419752125328955</v>
      </c>
      <c r="L667" s="148"/>
      <c r="M667" s="49"/>
      <c r="O667" s="47"/>
      <c r="Q667" s="47"/>
      <c r="S667" s="47"/>
      <c r="T667" s="47"/>
    </row>
    <row r="668" spans="1:20" ht="15.75" hidden="1" outlineLevel="1" x14ac:dyDescent="0.25">
      <c r="A668" s="108"/>
      <c r="B668" s="140"/>
      <c r="C668" s="109"/>
      <c r="D668" s="308">
        <f>[22]Šiluma!$E$60</f>
        <v>38.995225710657031</v>
      </c>
      <c r="E668" s="309"/>
      <c r="F668" s="309"/>
      <c r="G668" s="310"/>
      <c r="H668" s="311">
        <f>[22]Šiluma!$I$60</f>
        <v>8.4005319844121455</v>
      </c>
      <c r="I668" s="309">
        <f>[22]Šiluma!$J$60</f>
        <v>7.5422976083217943</v>
      </c>
      <c r="J668" s="309">
        <f>[22]Šiluma!$K$60</f>
        <v>0.85823437609035125</v>
      </c>
      <c r="K668" s="312">
        <f>[22]Šiluma!$L$60</f>
        <v>47.395757695069179</v>
      </c>
      <c r="L668" s="148"/>
      <c r="M668" s="49"/>
      <c r="O668" s="47"/>
      <c r="Q668" s="47"/>
      <c r="S668" s="47"/>
      <c r="T668" s="47"/>
    </row>
    <row r="669" spans="1:20" ht="15.75" hidden="1" outlineLevel="1" x14ac:dyDescent="0.25">
      <c r="A669" s="108"/>
      <c r="B669" s="140"/>
      <c r="C669" s="109"/>
      <c r="D669" s="308">
        <f>[23]Šiluma!$E$60</f>
        <v>125.99012551633297</v>
      </c>
      <c r="E669" s="309"/>
      <c r="F669" s="309"/>
      <c r="G669" s="310"/>
      <c r="H669" s="311">
        <f>[23]Šiluma!$I$60</f>
        <v>16.060244363929399</v>
      </c>
      <c r="I669" s="309">
        <f>[23]Šiluma!$J$60</f>
        <v>14.436951114845714</v>
      </c>
      <c r="J669" s="309">
        <f>[23]Šiluma!$K$60</f>
        <v>1.6232932490836862</v>
      </c>
      <c r="K669" s="312">
        <f>[23]Šiluma!$L$60</f>
        <v>142.05036988026237</v>
      </c>
      <c r="L669" s="148"/>
      <c r="M669" s="49"/>
      <c r="O669" s="47"/>
      <c r="Q669" s="47"/>
      <c r="S669" s="47"/>
      <c r="T669" s="47"/>
    </row>
    <row r="670" spans="1:20" ht="15.75" hidden="1" outlineLevel="1" x14ac:dyDescent="0.25">
      <c r="A670" s="108"/>
      <c r="B670" s="140"/>
      <c r="C670" s="109"/>
      <c r="D670" s="308">
        <f>[24]Šiluma!$E$60</f>
        <v>71.406620479531398</v>
      </c>
      <c r="E670" s="309"/>
      <c r="F670" s="309"/>
      <c r="G670" s="310"/>
      <c r="H670" s="311">
        <f>[24]Šiluma!$I$60</f>
        <v>6.9966494695621639</v>
      </c>
      <c r="I670" s="309">
        <f>[24]Šiluma!$J$60</f>
        <v>6.3247005197510484</v>
      </c>
      <c r="J670" s="309">
        <f>[24]Šiluma!$K$60</f>
        <v>0.67194894981111519</v>
      </c>
      <c r="K670" s="312">
        <f>[24]Šiluma!$L$60</f>
        <v>78.403269949093556</v>
      </c>
      <c r="L670" s="148"/>
      <c r="M670" s="49"/>
      <c r="O670" s="47"/>
      <c r="Q670" s="47"/>
      <c r="S670" s="47"/>
      <c r="T670" s="47"/>
    </row>
    <row r="671" spans="1:20" ht="16.5" collapsed="1" thickBot="1" x14ac:dyDescent="0.3">
      <c r="A671" s="110"/>
      <c r="B671" s="141" t="s">
        <v>22</v>
      </c>
      <c r="C671" s="34" t="s">
        <v>61</v>
      </c>
      <c r="D671" s="313">
        <f>SUM(D659:D670)</f>
        <v>1711.4584544541003</v>
      </c>
      <c r="E671" s="314"/>
      <c r="F671" s="314"/>
      <c r="G671" s="315"/>
      <c r="H671" s="313">
        <f>SUM(H659:H670)</f>
        <v>283.22738496149066</v>
      </c>
      <c r="I671" s="314">
        <f>SUM(I659:I670)</f>
        <v>256.83456528267692</v>
      </c>
      <c r="J671" s="314">
        <f>SUM(J659:J670)</f>
        <v>26.392819678813776</v>
      </c>
      <c r="K671" s="316">
        <f>SUM(K659:K670)</f>
        <v>1994.6858394155913</v>
      </c>
      <c r="L671" s="148"/>
      <c r="M671" s="49"/>
      <c r="O671" s="47"/>
      <c r="Q671" s="47"/>
      <c r="S671" s="47"/>
      <c r="T671" s="47"/>
    </row>
    <row r="672" spans="1:20" ht="16.5" thickBot="1" x14ac:dyDescent="0.3">
      <c r="A672" s="92"/>
      <c r="B672" s="93"/>
      <c r="C672" s="93"/>
      <c r="D672" s="93"/>
      <c r="E672" s="93"/>
      <c r="F672" s="93"/>
      <c r="G672" s="93"/>
      <c r="H672" s="93"/>
      <c r="I672" s="93"/>
      <c r="J672" s="93"/>
      <c r="K672" s="93"/>
      <c r="L672" s="148"/>
      <c r="M672" s="49"/>
      <c r="O672" s="47"/>
      <c r="Q672" s="47"/>
      <c r="S672" s="47"/>
      <c r="T672" s="47"/>
    </row>
    <row r="673" spans="1:20" ht="16.5" hidden="1" outlineLevel="1" thickBot="1" x14ac:dyDescent="0.3">
      <c r="A673" s="92"/>
      <c r="B673" s="93"/>
      <c r="C673" s="93"/>
      <c r="D673" s="94">
        <f>[13]Šiluma!$E$62</f>
        <v>40902.573718881111</v>
      </c>
      <c r="E673" s="93"/>
      <c r="F673" s="93"/>
      <c r="G673" s="93"/>
      <c r="H673" s="94">
        <f>[13]Šiluma!$I$62</f>
        <v>6299.3500584718558</v>
      </c>
      <c r="I673" s="94">
        <f>[13]Šiluma!$J$62</f>
        <v>5972.7380683221154</v>
      </c>
      <c r="J673" s="94">
        <f>[13]Šiluma!$K$62</f>
        <v>326.61199014974056</v>
      </c>
      <c r="K673" s="94">
        <f>[13]Šiluma!$L$62</f>
        <v>47201.92377735296</v>
      </c>
      <c r="L673" s="148"/>
      <c r="M673" s="49"/>
      <c r="O673" s="47"/>
      <c r="Q673" s="47"/>
      <c r="S673" s="47"/>
      <c r="T673" s="47"/>
    </row>
    <row r="674" spans="1:20" ht="16.5" hidden="1" outlineLevel="1" thickBot="1" x14ac:dyDescent="0.3">
      <c r="A674" s="92"/>
      <c r="B674" s="93"/>
      <c r="C674" s="93"/>
      <c r="D674" s="94">
        <f>[14]Šiluma!$E$62</f>
        <v>19993.40795164639</v>
      </c>
      <c r="E674" s="93"/>
      <c r="F674" s="93"/>
      <c r="G674" s="93"/>
      <c r="H674" s="94">
        <f>[14]Šiluma!$I$62</f>
        <v>5796.8974896577711</v>
      </c>
      <c r="I674" s="94">
        <f>[14]Šiluma!$J$62</f>
        <v>5394.2627506009358</v>
      </c>
      <c r="J674" s="94">
        <f>[14]Šiluma!$K$62</f>
        <v>402.63473905683566</v>
      </c>
      <c r="K674" s="94">
        <f>[14]Šiluma!$L$62</f>
        <v>25790.305441304161</v>
      </c>
      <c r="L674" s="148"/>
      <c r="M674" s="49"/>
      <c r="O674" s="47"/>
      <c r="Q674" s="47"/>
      <c r="S674" s="47"/>
      <c r="T674" s="47"/>
    </row>
    <row r="675" spans="1:20" ht="16.5" hidden="1" outlineLevel="1" thickBot="1" x14ac:dyDescent="0.3">
      <c r="A675" s="92"/>
      <c r="B675" s="93"/>
      <c r="C675" s="93"/>
      <c r="D675" s="94">
        <f>[15]Šiluma!$E$62</f>
        <v>8206.4054201915424</v>
      </c>
      <c r="E675" s="93"/>
      <c r="F675" s="93"/>
      <c r="G675" s="93"/>
      <c r="H675" s="94">
        <f>[15]Šiluma!$I$62</f>
        <v>6004.062877266404</v>
      </c>
      <c r="I675" s="94">
        <f>[15]Šiluma!$J$62</f>
        <v>5646.8838165195612</v>
      </c>
      <c r="J675" s="94">
        <f>[15]Šiluma!$K$62</f>
        <v>357.17906074684265</v>
      </c>
      <c r="K675" s="94">
        <f>[15]Šiluma!$L$62</f>
        <v>14210.468297457948</v>
      </c>
      <c r="L675" s="148"/>
      <c r="M675" s="49"/>
      <c r="O675" s="47"/>
      <c r="Q675" s="47"/>
      <c r="S675" s="47"/>
      <c r="T675" s="47"/>
    </row>
    <row r="676" spans="1:20" ht="16.5" hidden="1" outlineLevel="1" thickBot="1" x14ac:dyDescent="0.3">
      <c r="A676" s="92"/>
      <c r="B676" s="93"/>
      <c r="C676" s="93"/>
      <c r="D676" s="94">
        <f>[16]Šiluma!$E$62</f>
        <v>-8506.3270267015105</v>
      </c>
      <c r="E676" s="93"/>
      <c r="F676" s="93"/>
      <c r="G676" s="93"/>
      <c r="H676" s="94">
        <f>[16]Šiluma!$I$62</f>
        <v>5385.5905385760934</v>
      </c>
      <c r="I676" s="94">
        <f>[16]Šiluma!$J$62</f>
        <v>5059.477896532544</v>
      </c>
      <c r="J676" s="94">
        <f>[16]Šiluma!$K$62</f>
        <v>326.11264204355086</v>
      </c>
      <c r="K676" s="94">
        <f>[16]Šiluma!$L$62</f>
        <v>-3120.736488125418</v>
      </c>
      <c r="L676" s="148"/>
      <c r="M676" s="49"/>
      <c r="O676" s="47"/>
      <c r="Q676" s="47"/>
      <c r="S676" s="47"/>
      <c r="T676" s="47"/>
    </row>
    <row r="677" spans="1:20" ht="16.5" hidden="1" outlineLevel="1" thickBot="1" x14ac:dyDescent="0.3">
      <c r="A677" s="92"/>
      <c r="B677" s="93"/>
      <c r="C677" s="93"/>
      <c r="D677" s="94">
        <f>[17]Šiluma!$E$62</f>
        <v>-23067.468437780339</v>
      </c>
      <c r="E677" s="93"/>
      <c r="F677" s="93"/>
      <c r="G677" s="93"/>
      <c r="H677" s="94">
        <f>[17]Šiluma!$I$62</f>
        <v>5871.4199864301781</v>
      </c>
      <c r="I677" s="94">
        <f>[17]Šiluma!$J$62</f>
        <v>5532.609433425514</v>
      </c>
      <c r="J677" s="94">
        <f>[17]Šiluma!$K$62</f>
        <v>338.81055300466443</v>
      </c>
      <c r="K677" s="94">
        <f>[17]Šiluma!$L$62</f>
        <v>-17196.048451350158</v>
      </c>
      <c r="L677" s="148"/>
      <c r="M677" s="49"/>
      <c r="O677" s="47"/>
      <c r="Q677" s="47"/>
      <c r="S677" s="47"/>
      <c r="T677" s="47"/>
    </row>
    <row r="678" spans="1:20" ht="16.5" hidden="1" outlineLevel="1" thickBot="1" x14ac:dyDescent="0.3">
      <c r="A678" s="92"/>
      <c r="B678" s="93"/>
      <c r="C678" s="93"/>
      <c r="D678" s="94">
        <f>[18]Šiluma!$E$62</f>
        <v>-23264.707036644828</v>
      </c>
      <c r="E678" s="93"/>
      <c r="F678" s="93"/>
      <c r="G678" s="93"/>
      <c r="H678" s="94">
        <f>[18]Šiluma!$I$62</f>
        <v>4624.7500081271801</v>
      </c>
      <c r="I678" s="94">
        <f>[18]Šiluma!$J$62</f>
        <v>4292.3188356559822</v>
      </c>
      <c r="J678" s="94">
        <f>[18]Šiluma!$K$62</f>
        <v>332.43117247119801</v>
      </c>
      <c r="K678" s="94">
        <f>[18]Šiluma!$L$62</f>
        <v>-18639.957028517649</v>
      </c>
      <c r="L678" s="148"/>
      <c r="M678" s="49"/>
      <c r="O678" s="47"/>
      <c r="Q678" s="47"/>
      <c r="S678" s="47"/>
      <c r="T678" s="47"/>
    </row>
    <row r="679" spans="1:20" ht="16.5" hidden="1" outlineLevel="1" thickBot="1" x14ac:dyDescent="0.3">
      <c r="A679" s="92"/>
      <c r="B679" s="93"/>
      <c r="C679" s="93"/>
      <c r="D679" s="94">
        <f>[19]Šiluma!$E$62</f>
        <v>-25556.609464870868</v>
      </c>
      <c r="E679" s="93"/>
      <c r="F679" s="93"/>
      <c r="G679" s="93"/>
      <c r="H679" s="94">
        <f>[19]Šiluma!$I$62</f>
        <v>4474.709726707315</v>
      </c>
      <c r="I679" s="94">
        <f>[19]Šiluma!$J$62</f>
        <v>4135.8435424326435</v>
      </c>
      <c r="J679" s="94">
        <f>[19]Šiluma!$K$62</f>
        <v>338.86618427467113</v>
      </c>
      <c r="K679" s="94">
        <f>[19]Šiluma!$L$62</f>
        <v>-21081.899738163553</v>
      </c>
      <c r="L679" s="148"/>
      <c r="M679" s="49"/>
      <c r="O679" s="47"/>
      <c r="Q679" s="47"/>
      <c r="S679" s="47"/>
      <c r="T679" s="47"/>
    </row>
    <row r="680" spans="1:20" ht="16.5" hidden="1" outlineLevel="1" thickBot="1" x14ac:dyDescent="0.3">
      <c r="A680" s="92"/>
      <c r="B680" s="93"/>
      <c r="C680" s="93"/>
      <c r="D680" s="94">
        <f>[20]Šiluma!$E$62</f>
        <v>-27892.17547206147</v>
      </c>
      <c r="E680" s="93"/>
      <c r="F680" s="93"/>
      <c r="G680" s="93"/>
      <c r="H680" s="94">
        <f>[20]Šiluma!$I$62</f>
        <v>3461.6964880382075</v>
      </c>
      <c r="I680" s="94">
        <f>[20]Šiluma!$J$62</f>
        <v>3105.9208487545015</v>
      </c>
      <c r="J680" s="94">
        <f>[20]Šiluma!$K$62</f>
        <v>355.7756392837058</v>
      </c>
      <c r="K680" s="94">
        <f>[20]Šiluma!$L$62</f>
        <v>-24430.478984023262</v>
      </c>
      <c r="L680" s="148"/>
      <c r="M680" s="49"/>
      <c r="O680" s="47"/>
      <c r="Q680" s="47"/>
      <c r="S680" s="47"/>
      <c r="T680" s="47"/>
    </row>
    <row r="681" spans="1:20" ht="16.5" hidden="1" outlineLevel="1" thickBot="1" x14ac:dyDescent="0.3">
      <c r="A681" s="92"/>
      <c r="B681" s="93"/>
      <c r="C681" s="93"/>
      <c r="D681" s="94">
        <f>[21]Šiluma!$E$62</f>
        <v>-28977.872173104046</v>
      </c>
      <c r="E681" s="93"/>
      <c r="F681" s="93"/>
      <c r="G681" s="93"/>
      <c r="H681" s="94">
        <f>[21]Šiluma!$I$62</f>
        <v>4576.8658362946862</v>
      </c>
      <c r="I681" s="94">
        <f>[21]Šiluma!$J$62</f>
        <v>4249.4428154747447</v>
      </c>
      <c r="J681" s="94">
        <f>[21]Šiluma!$K$62</f>
        <v>327.42302081994228</v>
      </c>
      <c r="K681" s="94">
        <f>[21]Šiluma!$L$62</f>
        <v>-24401.006336809362</v>
      </c>
      <c r="L681" s="148"/>
      <c r="M681" s="49"/>
      <c r="O681" s="47"/>
      <c r="Q681" s="47"/>
      <c r="S681" s="47"/>
      <c r="T681" s="47"/>
    </row>
    <row r="682" spans="1:20" ht="16.5" hidden="1" outlineLevel="1" thickBot="1" x14ac:dyDescent="0.3">
      <c r="A682" s="92"/>
      <c r="B682" s="93"/>
      <c r="C682" s="93"/>
      <c r="D682" s="94">
        <f>[22]Šiluma!$E$62</f>
        <v>-7220.6465364081778</v>
      </c>
      <c r="E682" s="93"/>
      <c r="F682" s="93"/>
      <c r="G682" s="93"/>
      <c r="H682" s="94">
        <f>[22]Šiluma!$I$62</f>
        <v>4531.559028590169</v>
      </c>
      <c r="I682" s="94">
        <f>[22]Šiluma!$J$62</f>
        <v>4216.950296959837</v>
      </c>
      <c r="J682" s="94">
        <f>[22]Šiluma!$K$62</f>
        <v>314.60873163033273</v>
      </c>
      <c r="K682" s="94">
        <f>[22]Šiluma!$L$62</f>
        <v>-2689.087507818007</v>
      </c>
      <c r="L682" s="148"/>
      <c r="M682" s="49"/>
      <c r="O682" s="47"/>
      <c r="Q682" s="47"/>
      <c r="S682" s="47"/>
      <c r="T682" s="47"/>
    </row>
    <row r="683" spans="1:20" ht="16.5" hidden="1" outlineLevel="1" thickBot="1" x14ac:dyDescent="0.3">
      <c r="A683" s="92"/>
      <c r="B683" s="93"/>
      <c r="C683" s="93"/>
      <c r="D683" s="94">
        <f>[23]Šiluma!$E$62</f>
        <v>546.20984417921863</v>
      </c>
      <c r="E683" s="93"/>
      <c r="F683" s="93"/>
      <c r="G683" s="93"/>
      <c r="H683" s="94">
        <f>[23]Šiluma!$I$62</f>
        <v>4605.7395965219584</v>
      </c>
      <c r="I683" s="94">
        <f>[23]Šiluma!$J$62</f>
        <v>4274.4864671679215</v>
      </c>
      <c r="J683" s="94">
        <f>[23]Šiluma!$K$62</f>
        <v>331.2531293540369</v>
      </c>
      <c r="K683" s="94">
        <f>[23]Šiluma!$L$62</f>
        <v>5151.9494407011734</v>
      </c>
      <c r="L683" s="148"/>
      <c r="M683" s="49"/>
      <c r="O683" s="47"/>
      <c r="Q683" s="47"/>
      <c r="S683" s="47"/>
      <c r="T683" s="47"/>
    </row>
    <row r="684" spans="1:20" ht="16.5" hidden="1" outlineLevel="1" thickBot="1" x14ac:dyDescent="0.3">
      <c r="A684" s="92"/>
      <c r="B684" s="93"/>
      <c r="C684" s="93"/>
      <c r="D684" s="94">
        <f>[24]Šiluma!$E$62</f>
        <v>6821.2930936880803</v>
      </c>
      <c r="E684" s="93"/>
      <c r="F684" s="93"/>
      <c r="G684" s="93"/>
      <c r="H684" s="94">
        <f>[24]Šiluma!$I$62</f>
        <v>4875.3316260218835</v>
      </c>
      <c r="I684" s="94">
        <f>[24]Šiluma!$J$62</f>
        <v>4506.261086570622</v>
      </c>
      <c r="J684" s="94">
        <f>[24]Šiluma!$K$62</f>
        <v>369.07053945126233</v>
      </c>
      <c r="K684" s="94">
        <f>[24]Šiluma!$L$62</f>
        <v>11696.624719709966</v>
      </c>
      <c r="L684" s="148"/>
      <c r="M684" s="49"/>
      <c r="O684" s="47"/>
      <c r="Q684" s="47"/>
      <c r="S684" s="47"/>
      <c r="T684" s="47"/>
    </row>
    <row r="685" spans="1:20" ht="16.5" collapsed="1" thickBot="1" x14ac:dyDescent="0.3">
      <c r="A685" s="111" t="s">
        <v>107</v>
      </c>
      <c r="B685" s="97" t="s">
        <v>108</v>
      </c>
      <c r="C685" s="272" t="s">
        <v>61</v>
      </c>
      <c r="D685" s="197">
        <f>SUM(D673:D684)</f>
        <v>-68015.916118984896</v>
      </c>
      <c r="E685" s="198"/>
      <c r="F685" s="198"/>
      <c r="G685" s="199"/>
      <c r="H685" s="197">
        <f>SUM(H673:H684)</f>
        <v>60507.9732607037</v>
      </c>
      <c r="I685" s="198">
        <f>SUM(I673:I684)</f>
        <v>56387.195858416933</v>
      </c>
      <c r="J685" s="198">
        <f>SUM(J673:J684)</f>
        <v>4120.7774022867834</v>
      </c>
      <c r="K685" s="199">
        <f>ROUND(SUM(K673:K684),2)</f>
        <v>-7507.94</v>
      </c>
      <c r="L685" s="148"/>
      <c r="M685" s="48"/>
      <c r="O685" s="47"/>
      <c r="Q685" s="47"/>
      <c r="S685" s="47"/>
      <c r="T685" s="47"/>
    </row>
    <row r="686" spans="1:20" ht="16.5" hidden="1" outlineLevel="1" thickBot="1" x14ac:dyDescent="0.3">
      <c r="A686" s="99"/>
      <c r="B686" s="317"/>
      <c r="C686" s="318"/>
      <c r="D686" s="319">
        <f>[13]Šiluma!$E$63</f>
        <v>4.2085589962133074</v>
      </c>
      <c r="E686" s="320"/>
      <c r="F686" s="320"/>
      <c r="G686" s="321"/>
      <c r="H686" s="319"/>
      <c r="I686" s="320"/>
      <c r="J686" s="320"/>
      <c r="K686" s="321"/>
      <c r="L686" s="148"/>
      <c r="M686" s="49"/>
      <c r="O686" s="47"/>
      <c r="Q686" s="47"/>
      <c r="S686" s="47"/>
      <c r="T686" s="47"/>
    </row>
    <row r="687" spans="1:20" ht="16.5" hidden="1" outlineLevel="1" thickBot="1" x14ac:dyDescent="0.3">
      <c r="A687" s="99"/>
      <c r="B687" s="317"/>
      <c r="C687" s="318"/>
      <c r="D687" s="319">
        <f>[14]Šiluma!$E$63</f>
        <v>5.0684493207258337</v>
      </c>
      <c r="E687" s="320"/>
      <c r="F687" s="320"/>
      <c r="G687" s="321"/>
      <c r="H687" s="319"/>
      <c r="I687" s="320"/>
      <c r="J687" s="320"/>
      <c r="K687" s="321"/>
      <c r="L687" s="148"/>
      <c r="M687" s="49"/>
      <c r="O687" s="47"/>
      <c r="Q687" s="47"/>
      <c r="S687" s="47"/>
      <c r="T687" s="47"/>
    </row>
    <row r="688" spans="1:20" ht="16.5" hidden="1" outlineLevel="1" thickBot="1" x14ac:dyDescent="0.3">
      <c r="A688" s="99"/>
      <c r="B688" s="317"/>
      <c r="C688" s="318"/>
      <c r="D688" s="319">
        <f>[15]Šiluma!$E$63</f>
        <v>5.9635727701616803</v>
      </c>
      <c r="E688" s="320"/>
      <c r="F688" s="320"/>
      <c r="G688" s="321"/>
      <c r="H688" s="319"/>
      <c r="I688" s="320"/>
      <c r="J688" s="320"/>
      <c r="K688" s="321"/>
      <c r="L688" s="148"/>
      <c r="M688" s="49"/>
      <c r="O688" s="47"/>
      <c r="Q688" s="47"/>
      <c r="S688" s="47"/>
      <c r="T688" s="47"/>
    </row>
    <row r="689" spans="1:20" ht="16.5" hidden="1" outlineLevel="1" thickBot="1" x14ac:dyDescent="0.3">
      <c r="A689" s="99"/>
      <c r="B689" s="317"/>
      <c r="C689" s="318"/>
      <c r="D689" s="319">
        <f>[16]Šiluma!$E$63</f>
        <v>8.551568522358485</v>
      </c>
      <c r="E689" s="320"/>
      <c r="F689" s="320"/>
      <c r="G689" s="321"/>
      <c r="H689" s="319"/>
      <c r="I689" s="320"/>
      <c r="J689" s="320"/>
      <c r="K689" s="321"/>
      <c r="L689" s="148"/>
      <c r="M689" s="49"/>
      <c r="O689" s="47"/>
      <c r="Q689" s="47"/>
      <c r="S689" s="47"/>
      <c r="T689" s="47"/>
    </row>
    <row r="690" spans="1:20" ht="16.5" hidden="1" outlineLevel="1" thickBot="1" x14ac:dyDescent="0.3">
      <c r="A690" s="99"/>
      <c r="B690" s="317"/>
      <c r="C690" s="318"/>
      <c r="D690" s="319">
        <f>[17]Šiluma!$E$63</f>
        <v>21.98217312320957</v>
      </c>
      <c r="E690" s="320"/>
      <c r="F690" s="320"/>
      <c r="G690" s="321"/>
      <c r="H690" s="319"/>
      <c r="I690" s="320"/>
      <c r="J690" s="320"/>
      <c r="K690" s="321"/>
      <c r="L690" s="148"/>
      <c r="M690" s="49"/>
      <c r="O690" s="47"/>
      <c r="Q690" s="47"/>
      <c r="S690" s="47"/>
      <c r="T690" s="47"/>
    </row>
    <row r="691" spans="1:20" ht="16.5" hidden="1" outlineLevel="1" thickBot="1" x14ac:dyDescent="0.3">
      <c r="A691" s="99"/>
      <c r="B691" s="317"/>
      <c r="C691" s="318"/>
      <c r="D691" s="319">
        <f>[18]Šiluma!$E$63</f>
        <v>27.234950638844477</v>
      </c>
      <c r="E691" s="320"/>
      <c r="F691" s="320"/>
      <c r="G691" s="321"/>
      <c r="H691" s="319"/>
      <c r="I691" s="320"/>
      <c r="J691" s="320"/>
      <c r="K691" s="321"/>
      <c r="L691" s="148"/>
      <c r="M691" s="49"/>
      <c r="O691" s="47"/>
      <c r="Q691" s="47"/>
      <c r="S691" s="47"/>
      <c r="T691" s="47"/>
    </row>
    <row r="692" spans="1:20" ht="16.5" hidden="1" outlineLevel="1" thickBot="1" x14ac:dyDescent="0.3">
      <c r="A692" s="99"/>
      <c r="B692" s="317"/>
      <c r="C692" s="318"/>
      <c r="D692" s="319">
        <f>[19]Šiluma!$E$63</f>
        <v>30.417344598834987</v>
      </c>
      <c r="E692" s="320"/>
      <c r="F692" s="320"/>
      <c r="G692" s="321"/>
      <c r="H692" s="319"/>
      <c r="I692" s="320"/>
      <c r="J692" s="320"/>
      <c r="K692" s="321"/>
      <c r="L692" s="148"/>
      <c r="M692" s="49"/>
      <c r="O692" s="47"/>
      <c r="Q692" s="47"/>
      <c r="S692" s="47"/>
      <c r="T692" s="47"/>
    </row>
    <row r="693" spans="1:20" ht="16.5" hidden="1" outlineLevel="1" thickBot="1" x14ac:dyDescent="0.3">
      <c r="A693" s="99"/>
      <c r="B693" s="317"/>
      <c r="C693" s="318"/>
      <c r="D693" s="319">
        <f>[20]Šiluma!$E$63</f>
        <v>42.472778122885067</v>
      </c>
      <c r="E693" s="320"/>
      <c r="F693" s="320"/>
      <c r="G693" s="321"/>
      <c r="H693" s="319"/>
      <c r="I693" s="320"/>
      <c r="J693" s="320"/>
      <c r="K693" s="321"/>
      <c r="L693" s="148"/>
      <c r="M693" s="49"/>
      <c r="O693" s="47"/>
      <c r="Q693" s="47"/>
      <c r="S693" s="47"/>
      <c r="T693" s="47"/>
    </row>
    <row r="694" spans="1:20" ht="16.5" hidden="1" outlineLevel="1" thickBot="1" x14ac:dyDescent="0.3">
      <c r="A694" s="99"/>
      <c r="B694" s="317"/>
      <c r="C694" s="318"/>
      <c r="D694" s="319">
        <f>[21]Šiluma!$E$63</f>
        <v>30.513941717510665</v>
      </c>
      <c r="E694" s="320"/>
      <c r="F694" s="320"/>
      <c r="G694" s="321"/>
      <c r="H694" s="319"/>
      <c r="I694" s="320"/>
      <c r="J694" s="320"/>
      <c r="K694" s="321"/>
      <c r="L694" s="148"/>
      <c r="M694" s="49"/>
      <c r="O694" s="47"/>
      <c r="Q694" s="47"/>
      <c r="S694" s="47"/>
      <c r="T694" s="47"/>
    </row>
    <row r="695" spans="1:20" ht="16.5" hidden="1" outlineLevel="1" thickBot="1" x14ac:dyDescent="0.3">
      <c r="A695" s="99"/>
      <c r="B695" s="317"/>
      <c r="C695" s="318"/>
      <c r="D695" s="319">
        <f>[22]Šiluma!$E$63</f>
        <v>7.4503461611035808</v>
      </c>
      <c r="E695" s="320"/>
      <c r="F695" s="320"/>
      <c r="G695" s="321"/>
      <c r="H695" s="319"/>
      <c r="I695" s="320"/>
      <c r="J695" s="320"/>
      <c r="K695" s="321"/>
      <c r="L695" s="148"/>
      <c r="M695" s="49"/>
      <c r="O695" s="47"/>
      <c r="Q695" s="47"/>
      <c r="S695" s="47"/>
      <c r="T695" s="47"/>
    </row>
    <row r="696" spans="1:20" ht="16.5" hidden="1" outlineLevel="1" thickBot="1" x14ac:dyDescent="0.3">
      <c r="A696" s="99"/>
      <c r="B696" s="317"/>
      <c r="C696" s="318"/>
      <c r="D696" s="319">
        <f>[23]Šiluma!$E$63</f>
        <v>6.0250597036316496</v>
      </c>
      <c r="E696" s="320"/>
      <c r="F696" s="320"/>
      <c r="G696" s="321"/>
      <c r="H696" s="319"/>
      <c r="I696" s="320"/>
      <c r="J696" s="320"/>
      <c r="K696" s="321"/>
      <c r="L696" s="148"/>
      <c r="M696" s="49"/>
      <c r="O696" s="47"/>
      <c r="Q696" s="47"/>
      <c r="S696" s="47"/>
      <c r="T696" s="47"/>
    </row>
    <row r="697" spans="1:20" ht="16.5" hidden="1" outlineLevel="1" thickBot="1" x14ac:dyDescent="0.3">
      <c r="A697" s="99"/>
      <c r="B697" s="317"/>
      <c r="C697" s="318"/>
      <c r="D697" s="319">
        <f>[24]Šiluma!$E$63</f>
        <v>5.613194000742519</v>
      </c>
      <c r="E697" s="320"/>
      <c r="F697" s="320"/>
      <c r="G697" s="321"/>
      <c r="H697" s="319"/>
      <c r="I697" s="320"/>
      <c r="J697" s="320"/>
      <c r="K697" s="321"/>
      <c r="L697" s="148"/>
      <c r="M697" s="49"/>
      <c r="O697" s="47"/>
      <c r="Q697" s="47"/>
      <c r="S697" s="47"/>
      <c r="T697" s="47"/>
    </row>
    <row r="698" spans="1:20" ht="15.75" collapsed="1" x14ac:dyDescent="0.25">
      <c r="A698" s="83" t="s">
        <v>109</v>
      </c>
      <c r="B698" s="112" t="s">
        <v>110</v>
      </c>
      <c r="C698" s="103" t="s">
        <v>111</v>
      </c>
      <c r="D698" s="283">
        <f>SUM(D686:D697)</f>
        <v>195.50193767622181</v>
      </c>
      <c r="E698" s="284"/>
      <c r="F698" s="284"/>
      <c r="G698" s="285"/>
      <c r="H698" s="283"/>
      <c r="I698" s="284"/>
      <c r="J698" s="284"/>
      <c r="K698" s="285"/>
      <c r="L698" s="148"/>
      <c r="M698" s="49"/>
      <c r="O698" s="47"/>
      <c r="Q698" s="47"/>
      <c r="S698" s="47"/>
      <c r="T698" s="47"/>
    </row>
    <row r="699" spans="1:20" ht="15.75" hidden="1" outlineLevel="1" x14ac:dyDescent="0.25">
      <c r="A699" s="86"/>
      <c r="B699" s="113"/>
      <c r="C699" s="114"/>
      <c r="D699" s="203">
        <f>[13]Šiluma!$E$64</f>
        <v>7.4866707398411156</v>
      </c>
      <c r="E699" s="204"/>
      <c r="F699" s="204"/>
      <c r="G699" s="205">
        <f>[13]Šiluma!$H$64</f>
        <v>0.14000000000000001</v>
      </c>
      <c r="H699" s="203"/>
      <c r="I699" s="204"/>
      <c r="J699" s="204"/>
      <c r="K699" s="205"/>
      <c r="L699" s="148"/>
      <c r="O699" s="47"/>
      <c r="Q699" s="47"/>
      <c r="S699" s="47"/>
      <c r="T699" s="47"/>
    </row>
    <row r="700" spans="1:20" ht="15.75" hidden="1" outlineLevel="1" x14ac:dyDescent="0.25">
      <c r="A700" s="86"/>
      <c r="B700" s="113"/>
      <c r="C700" s="114"/>
      <c r="D700" s="203">
        <f>[14]Šiluma!$E$64</f>
        <v>7.3498278134294504</v>
      </c>
      <c r="E700" s="204"/>
      <c r="F700" s="204"/>
      <c r="G700" s="205">
        <f>[14]Šiluma!$H$64</f>
        <v>0.14000000000000001</v>
      </c>
      <c r="H700" s="203"/>
      <c r="I700" s="204"/>
      <c r="J700" s="204"/>
      <c r="K700" s="205"/>
      <c r="L700" s="148"/>
      <c r="O700" s="47"/>
      <c r="Q700" s="47"/>
      <c r="S700" s="47"/>
      <c r="T700" s="47"/>
    </row>
    <row r="701" spans="1:20" ht="15.75" hidden="1" outlineLevel="1" x14ac:dyDescent="0.25">
      <c r="A701" s="86"/>
      <c r="B701" s="113"/>
      <c r="C701" s="114"/>
      <c r="D701" s="203">
        <f>[15]Šiluma!$E$64</f>
        <v>7.0573591045312849</v>
      </c>
      <c r="E701" s="204"/>
      <c r="F701" s="204"/>
      <c r="G701" s="205">
        <f>[15]Šiluma!$H$64</f>
        <v>0.14000000000000001</v>
      </c>
      <c r="H701" s="203"/>
      <c r="I701" s="204"/>
      <c r="J701" s="204"/>
      <c r="K701" s="205"/>
      <c r="L701" s="148"/>
      <c r="O701" s="47"/>
      <c r="Q701" s="47"/>
      <c r="S701" s="47"/>
      <c r="T701" s="47"/>
    </row>
    <row r="702" spans="1:20" ht="15.75" hidden="1" outlineLevel="1" x14ac:dyDescent="0.25">
      <c r="A702" s="86"/>
      <c r="B702" s="113"/>
      <c r="C702" s="114"/>
      <c r="D702" s="203">
        <f>[16]Šiluma!$E$64</f>
        <v>6.3340346123647135</v>
      </c>
      <c r="E702" s="204"/>
      <c r="F702" s="204"/>
      <c r="G702" s="205">
        <f>[16]Šiluma!$H$64</f>
        <v>0.14000000000000001</v>
      </c>
      <c r="H702" s="203"/>
      <c r="I702" s="204"/>
      <c r="J702" s="204"/>
      <c r="K702" s="205"/>
      <c r="L702" s="148"/>
      <c r="O702" s="47"/>
      <c r="Q702" s="47"/>
      <c r="S702" s="47"/>
      <c r="T702" s="47"/>
    </row>
    <row r="703" spans="1:20" ht="15.75" hidden="1" outlineLevel="1" x14ac:dyDescent="0.25">
      <c r="A703" s="86"/>
      <c r="B703" s="113"/>
      <c r="C703" s="114"/>
      <c r="D703" s="203">
        <f>[17]Šiluma!$E$64</f>
        <v>3.0149919722757899</v>
      </c>
      <c r="E703" s="204"/>
      <c r="F703" s="204"/>
      <c r="G703" s="205">
        <f>[17]Šiluma!$H$64</f>
        <v>0.14000000000000001</v>
      </c>
      <c r="H703" s="203"/>
      <c r="I703" s="204"/>
      <c r="J703" s="204"/>
      <c r="K703" s="205"/>
      <c r="L703" s="148"/>
      <c r="O703" s="47"/>
      <c r="Q703" s="47"/>
      <c r="S703" s="47"/>
      <c r="T703" s="47"/>
    </row>
    <row r="704" spans="1:20" ht="15.75" hidden="1" outlineLevel="1" x14ac:dyDescent="0.25">
      <c r="A704" s="86"/>
      <c r="B704" s="113"/>
      <c r="C704" s="114"/>
      <c r="D704" s="203">
        <f>[18]Šiluma!$E$64</f>
        <v>2.3193349035810948</v>
      </c>
      <c r="E704" s="204"/>
      <c r="F704" s="204"/>
      <c r="G704" s="205">
        <f>[18]Šiluma!$H$64</f>
        <v>0.14000000000000001</v>
      </c>
      <c r="H704" s="203"/>
      <c r="I704" s="204"/>
      <c r="J704" s="204"/>
      <c r="K704" s="205"/>
      <c r="L704" s="148"/>
      <c r="O704" s="47"/>
      <c r="Q704" s="47"/>
      <c r="S704" s="47"/>
      <c r="T704" s="47"/>
    </row>
    <row r="705" spans="1:20" ht="15.75" hidden="1" outlineLevel="1" x14ac:dyDescent="0.25">
      <c r="A705" s="86"/>
      <c r="B705" s="113"/>
      <c r="C705" s="114"/>
      <c r="D705" s="203">
        <f>[19]Šiluma!$E$64</f>
        <v>2.1686329100200519</v>
      </c>
      <c r="E705" s="204"/>
      <c r="F705" s="204"/>
      <c r="G705" s="205">
        <f>[19]Šiluma!$H$64</f>
        <v>0.14000000000000001</v>
      </c>
      <c r="H705" s="203"/>
      <c r="I705" s="204"/>
      <c r="J705" s="204"/>
      <c r="K705" s="205"/>
      <c r="L705" s="148"/>
      <c r="O705" s="47"/>
      <c r="Q705" s="47"/>
      <c r="S705" s="47"/>
      <c r="T705" s="47"/>
    </row>
    <row r="706" spans="1:20" ht="15.75" hidden="1" outlineLevel="1" x14ac:dyDescent="0.25">
      <c r="A706" s="86"/>
      <c r="B706" s="113"/>
      <c r="C706" s="114"/>
      <c r="D706" s="203">
        <f>[20]Šiluma!$E$64</f>
        <v>1.927464423357101</v>
      </c>
      <c r="E706" s="204"/>
      <c r="F706" s="204"/>
      <c r="G706" s="205">
        <f>[20]Šiluma!$H$64</f>
        <v>0.14000000000000001</v>
      </c>
      <c r="H706" s="203"/>
      <c r="I706" s="204"/>
      <c r="J706" s="204"/>
      <c r="K706" s="205"/>
      <c r="L706" s="148"/>
      <c r="O706" s="47"/>
      <c r="Q706" s="47"/>
      <c r="S706" s="47"/>
      <c r="T706" s="47"/>
    </row>
    <row r="707" spans="1:20" ht="15.75" hidden="1" outlineLevel="1" x14ac:dyDescent="0.25">
      <c r="A707" s="86"/>
      <c r="B707" s="113"/>
      <c r="C707" s="114"/>
      <c r="D707" s="203">
        <f>[21]Šiluma!$E$64</f>
        <v>2.5915364630261326</v>
      </c>
      <c r="E707" s="204"/>
      <c r="F707" s="204"/>
      <c r="G707" s="205">
        <f>[21]Šiluma!$H$64</f>
        <v>0.14000000000000001</v>
      </c>
      <c r="H707" s="203"/>
      <c r="I707" s="204"/>
      <c r="J707" s="204"/>
      <c r="K707" s="205"/>
      <c r="L707" s="148"/>
      <c r="O707" s="47"/>
      <c r="Q707" s="47"/>
      <c r="S707" s="47"/>
      <c r="T707" s="47"/>
    </row>
    <row r="708" spans="1:20" ht="15.75" hidden="1" outlineLevel="1" x14ac:dyDescent="0.25">
      <c r="A708" s="86"/>
      <c r="B708" s="113"/>
      <c r="C708" s="114"/>
      <c r="D708" s="203">
        <f>[22]Šiluma!$E$64</f>
        <v>5.7148933286491497</v>
      </c>
      <c r="E708" s="204"/>
      <c r="F708" s="204"/>
      <c r="G708" s="205">
        <f>[22]Šiluma!$H$64</f>
        <v>0.14000000000000001</v>
      </c>
      <c r="H708" s="203"/>
      <c r="I708" s="204"/>
      <c r="J708" s="204"/>
      <c r="K708" s="205"/>
      <c r="L708" s="148"/>
      <c r="O708" s="47"/>
      <c r="Q708" s="47"/>
      <c r="S708" s="47"/>
      <c r="T708" s="47"/>
    </row>
    <row r="709" spans="1:20" ht="15.75" hidden="1" outlineLevel="1" x14ac:dyDescent="0.25">
      <c r="A709" s="86"/>
      <c r="B709" s="113"/>
      <c r="C709" s="114"/>
      <c r="D709" s="203">
        <f>[23]Šiluma!$E$64</f>
        <v>6.1070669754795377</v>
      </c>
      <c r="E709" s="204"/>
      <c r="F709" s="204"/>
      <c r="G709" s="205">
        <f>[23]Šiluma!$H$64</f>
        <v>0.14000000000000001</v>
      </c>
      <c r="H709" s="203"/>
      <c r="I709" s="204"/>
      <c r="J709" s="204"/>
      <c r="K709" s="205"/>
      <c r="L709" s="148"/>
      <c r="O709" s="47"/>
      <c r="Q709" s="47"/>
      <c r="S709" s="47"/>
      <c r="T709" s="47"/>
    </row>
    <row r="710" spans="1:20" ht="15.75" hidden="1" outlineLevel="1" x14ac:dyDescent="0.25">
      <c r="A710" s="86"/>
      <c r="B710" s="113"/>
      <c r="C710" s="114"/>
      <c r="D710" s="203">
        <f>[24]Šiluma!$E$64</f>
        <v>6.3982785072042061</v>
      </c>
      <c r="E710" s="204"/>
      <c r="F710" s="204"/>
      <c r="G710" s="205">
        <f>[24]Šiluma!$H$64</f>
        <v>0.15</v>
      </c>
      <c r="H710" s="203"/>
      <c r="I710" s="204"/>
      <c r="J710" s="204"/>
      <c r="K710" s="205"/>
      <c r="L710" s="148"/>
      <c r="O710" s="47"/>
      <c r="Q710" s="47"/>
      <c r="S710" s="47"/>
      <c r="T710" s="47"/>
    </row>
    <row r="711" spans="1:20" ht="16.5" collapsed="1" thickBot="1" x14ac:dyDescent="0.3">
      <c r="A711" s="89" t="s">
        <v>112</v>
      </c>
      <c r="B711" s="115" t="s">
        <v>113</v>
      </c>
      <c r="C711" s="34" t="s">
        <v>111</v>
      </c>
      <c r="D711" s="286">
        <f>SUM(D699:D710)</f>
        <v>58.470091753759625</v>
      </c>
      <c r="E711" s="287"/>
      <c r="F711" s="287"/>
      <c r="G711" s="288">
        <f>SUM(G699:G710)</f>
        <v>1.6900000000000004</v>
      </c>
      <c r="H711" s="286"/>
      <c r="I711" s="287"/>
      <c r="J711" s="287"/>
      <c r="K711" s="288"/>
      <c r="L711" s="148"/>
      <c r="O711" s="47"/>
      <c r="Q711" s="47"/>
      <c r="S711" s="47"/>
      <c r="T711" s="47"/>
    </row>
    <row r="712" spans="1:20" ht="15.75" hidden="1" outlineLevel="1" x14ac:dyDescent="0.25">
      <c r="A712" s="92"/>
      <c r="B712" s="116"/>
      <c r="C712" s="117"/>
      <c r="D712" s="282"/>
      <c r="E712" s="282"/>
      <c r="F712" s="282"/>
      <c r="G712" s="282"/>
      <c r="H712" s="282"/>
      <c r="I712" s="282"/>
      <c r="J712" s="282"/>
      <c r="K712" s="282">
        <f>[13]Šiluma!$L$65</f>
        <v>0</v>
      </c>
      <c r="L712" s="148"/>
      <c r="O712" s="47"/>
      <c r="Q712" s="47"/>
      <c r="S712" s="47"/>
      <c r="T712" s="47"/>
    </row>
    <row r="713" spans="1:20" ht="15.75" hidden="1" outlineLevel="1" x14ac:dyDescent="0.25">
      <c r="A713" s="92"/>
      <c r="B713" s="116"/>
      <c r="C713" s="117"/>
      <c r="D713" s="282"/>
      <c r="E713" s="282"/>
      <c r="F713" s="282"/>
      <c r="G713" s="282"/>
      <c r="H713" s="282"/>
      <c r="I713" s="282"/>
      <c r="J713" s="282"/>
      <c r="K713" s="282">
        <f>[14]Šiluma!$L$65</f>
        <v>0</v>
      </c>
      <c r="L713" s="148"/>
      <c r="O713" s="47"/>
      <c r="Q713" s="47"/>
      <c r="S713" s="47"/>
      <c r="T713" s="47"/>
    </row>
    <row r="714" spans="1:20" ht="15.75" hidden="1" outlineLevel="1" x14ac:dyDescent="0.25">
      <c r="A714" s="92"/>
      <c r="B714" s="116"/>
      <c r="C714" s="117"/>
      <c r="D714" s="282"/>
      <c r="E714" s="282"/>
      <c r="F714" s="282"/>
      <c r="G714" s="282"/>
      <c r="H714" s="282"/>
      <c r="I714" s="282"/>
      <c r="J714" s="282"/>
      <c r="K714" s="282">
        <f>[15]Šiluma!$L$65</f>
        <v>0</v>
      </c>
      <c r="L714" s="148"/>
      <c r="O714" s="47"/>
      <c r="Q714" s="47"/>
      <c r="S714" s="47"/>
      <c r="T714" s="47"/>
    </row>
    <row r="715" spans="1:20" ht="15.75" hidden="1" outlineLevel="1" x14ac:dyDescent="0.25">
      <c r="A715" s="92"/>
      <c r="B715" s="116"/>
      <c r="C715" s="117"/>
      <c r="D715" s="282"/>
      <c r="E715" s="282"/>
      <c r="F715" s="282"/>
      <c r="G715" s="282"/>
      <c r="H715" s="282"/>
      <c r="I715" s="282"/>
      <c r="J715" s="282"/>
      <c r="K715" s="282">
        <f>[16]Šiluma!$L$65</f>
        <v>0</v>
      </c>
      <c r="L715" s="148"/>
      <c r="O715" s="47"/>
      <c r="Q715" s="47"/>
      <c r="S715" s="47"/>
      <c r="T715" s="47"/>
    </row>
    <row r="716" spans="1:20" ht="15.75" hidden="1" outlineLevel="1" x14ac:dyDescent="0.25">
      <c r="A716" s="92"/>
      <c r="B716" s="116"/>
      <c r="C716" s="117"/>
      <c r="D716" s="282"/>
      <c r="E716" s="282"/>
      <c r="F716" s="282"/>
      <c r="G716" s="282"/>
      <c r="H716" s="282"/>
      <c r="I716" s="282"/>
      <c r="J716" s="282"/>
      <c r="K716" s="282">
        <f>[17]Šiluma!$L$65</f>
        <v>0</v>
      </c>
      <c r="L716" s="148"/>
      <c r="O716" s="47"/>
      <c r="Q716" s="47"/>
      <c r="S716" s="47"/>
      <c r="T716" s="47"/>
    </row>
    <row r="717" spans="1:20" ht="15.75" hidden="1" outlineLevel="1" x14ac:dyDescent="0.25">
      <c r="A717" s="92"/>
      <c r="B717" s="116"/>
      <c r="C717" s="117"/>
      <c r="D717" s="282"/>
      <c r="E717" s="282"/>
      <c r="F717" s="282"/>
      <c r="G717" s="282"/>
      <c r="H717" s="282"/>
      <c r="I717" s="282"/>
      <c r="J717" s="282"/>
      <c r="K717" s="282">
        <f>[18]Šiluma!$L$65</f>
        <v>0</v>
      </c>
      <c r="L717" s="148"/>
      <c r="O717" s="47"/>
      <c r="Q717" s="47"/>
      <c r="S717" s="47"/>
      <c r="T717" s="47"/>
    </row>
    <row r="718" spans="1:20" ht="15.75" hidden="1" outlineLevel="1" x14ac:dyDescent="0.25">
      <c r="A718" s="92"/>
      <c r="B718" s="116"/>
      <c r="C718" s="117"/>
      <c r="D718" s="282"/>
      <c r="E718" s="282"/>
      <c r="F718" s="282"/>
      <c r="G718" s="282"/>
      <c r="H718" s="282"/>
      <c r="I718" s="282"/>
      <c r="J718" s="282"/>
      <c r="K718" s="282">
        <f>[19]Šiluma!$L$65</f>
        <v>0</v>
      </c>
      <c r="L718" s="148"/>
      <c r="O718" s="47"/>
      <c r="Q718" s="47"/>
      <c r="S718" s="47"/>
      <c r="T718" s="47"/>
    </row>
    <row r="719" spans="1:20" ht="15.75" hidden="1" outlineLevel="1" x14ac:dyDescent="0.25">
      <c r="A719" s="92"/>
      <c r="B719" s="116"/>
      <c r="C719" s="117"/>
      <c r="D719" s="282"/>
      <c r="E719" s="282"/>
      <c r="F719" s="282"/>
      <c r="G719" s="282"/>
      <c r="H719" s="282"/>
      <c r="I719" s="282"/>
      <c r="J719" s="282"/>
      <c r="K719" s="282">
        <f>[20]Šiluma!$L$65</f>
        <v>0</v>
      </c>
      <c r="L719" s="148"/>
      <c r="O719" s="47"/>
      <c r="Q719" s="47"/>
      <c r="S719" s="47"/>
      <c r="T719" s="47"/>
    </row>
    <row r="720" spans="1:20" ht="15.75" hidden="1" outlineLevel="1" x14ac:dyDescent="0.25">
      <c r="A720" s="92"/>
      <c r="B720" s="116"/>
      <c r="C720" s="117"/>
      <c r="D720" s="282"/>
      <c r="E720" s="282"/>
      <c r="F720" s="282"/>
      <c r="G720" s="282"/>
      <c r="H720" s="282"/>
      <c r="I720" s="282"/>
      <c r="J720" s="282"/>
      <c r="K720" s="282">
        <f>[21]Šiluma!$L$65</f>
        <v>0</v>
      </c>
      <c r="L720" s="148"/>
      <c r="O720" s="47"/>
      <c r="Q720" s="47"/>
      <c r="S720" s="47"/>
      <c r="T720" s="47"/>
    </row>
    <row r="721" spans="1:20" ht="15.75" hidden="1" outlineLevel="1" x14ac:dyDescent="0.25">
      <c r="A721" s="92"/>
      <c r="B721" s="116"/>
      <c r="C721" s="117"/>
      <c r="D721" s="282"/>
      <c r="E721" s="282"/>
      <c r="F721" s="282"/>
      <c r="G721" s="282"/>
      <c r="H721" s="282"/>
      <c r="I721" s="282"/>
      <c r="J721" s="282"/>
      <c r="K721" s="282">
        <f>[22]Šiluma!$L$65</f>
        <v>0</v>
      </c>
      <c r="L721" s="148"/>
      <c r="O721" s="47"/>
      <c r="Q721" s="47"/>
      <c r="S721" s="47"/>
      <c r="T721" s="47"/>
    </row>
    <row r="722" spans="1:20" ht="15.75" hidden="1" outlineLevel="1" x14ac:dyDescent="0.25">
      <c r="A722" s="92"/>
      <c r="B722" s="116"/>
      <c r="C722" s="117"/>
      <c r="D722" s="282"/>
      <c r="E722" s="282"/>
      <c r="F722" s="282"/>
      <c r="G722" s="282"/>
      <c r="H722" s="282"/>
      <c r="I722" s="282"/>
      <c r="J722" s="282"/>
      <c r="K722" s="282">
        <f>[23]Šiluma!$L$65</f>
        <v>1.4551915228366852E-11</v>
      </c>
      <c r="L722" s="148"/>
      <c r="O722" s="47"/>
      <c r="Q722" s="47"/>
      <c r="S722" s="47"/>
      <c r="T722" s="47"/>
    </row>
    <row r="723" spans="1:20" ht="15.75" hidden="1" outlineLevel="1" x14ac:dyDescent="0.25">
      <c r="A723" s="92"/>
      <c r="B723" s="116"/>
      <c r="C723" s="117"/>
      <c r="D723" s="282"/>
      <c r="E723" s="282"/>
      <c r="F723" s="282"/>
      <c r="G723" s="282"/>
      <c r="H723" s="282"/>
      <c r="I723" s="282"/>
      <c r="J723" s="282"/>
      <c r="K723" s="282">
        <f>[24]Šiluma!$L$65</f>
        <v>0</v>
      </c>
      <c r="L723" s="148"/>
      <c r="O723" s="47"/>
      <c r="Q723" s="47"/>
      <c r="S723" s="47"/>
      <c r="T723" s="47"/>
    </row>
    <row r="724" spans="1:20" ht="16.5" collapsed="1" thickBot="1" x14ac:dyDescent="0.3">
      <c r="A724" s="77"/>
      <c r="B724" s="77"/>
      <c r="C724" s="78"/>
      <c r="D724" s="77"/>
      <c r="E724" s="77"/>
      <c r="F724" s="77"/>
      <c r="G724" s="77"/>
      <c r="H724" s="77"/>
      <c r="I724" s="77"/>
      <c r="J724" s="80"/>
      <c r="K724" s="81">
        <f>SUM(K712:K723)</f>
        <v>1.4551915228366852E-11</v>
      </c>
      <c r="L724" s="148"/>
      <c r="O724" s="47"/>
      <c r="Q724" s="47"/>
      <c r="S724" s="47"/>
      <c r="T724" s="47"/>
    </row>
    <row r="725" spans="1:20" ht="16.5" hidden="1" outlineLevel="1" thickBot="1" x14ac:dyDescent="0.3">
      <c r="A725" s="77"/>
      <c r="B725" s="77"/>
      <c r="C725" s="78"/>
      <c r="D725" s="118">
        <f>[13]Šiluma!$E$66</f>
        <v>121.79599999999999</v>
      </c>
      <c r="E725" s="118">
        <f>[13]Šiluma!$F$66</f>
        <v>121.79599999999999</v>
      </c>
      <c r="F725" s="77"/>
      <c r="G725" s="77"/>
      <c r="H725" s="77"/>
      <c r="I725" s="77"/>
      <c r="J725" s="80"/>
      <c r="K725" s="81"/>
      <c r="L725" s="148"/>
      <c r="O725" s="47"/>
      <c r="Q725" s="47"/>
      <c r="S725" s="47"/>
      <c r="T725" s="47"/>
    </row>
    <row r="726" spans="1:20" ht="16.5" hidden="1" outlineLevel="1" thickBot="1" x14ac:dyDescent="0.3">
      <c r="A726" s="77"/>
      <c r="B726" s="77"/>
      <c r="C726" s="78"/>
      <c r="D726" s="118">
        <f>[14]Šiluma!$E$66</f>
        <v>95.37</v>
      </c>
      <c r="E726" s="118">
        <f>[14]Šiluma!$F$66</f>
        <v>95.37</v>
      </c>
      <c r="F726" s="77"/>
      <c r="G726" s="77"/>
      <c r="H726" s="77"/>
      <c r="I726" s="77"/>
      <c r="J726" s="80"/>
      <c r="K726" s="81"/>
      <c r="L726" s="148"/>
      <c r="O726" s="47"/>
      <c r="Q726" s="47"/>
      <c r="S726" s="47"/>
      <c r="T726" s="47"/>
    </row>
    <row r="727" spans="1:20" ht="16.5" hidden="1" outlineLevel="1" thickBot="1" x14ac:dyDescent="0.3">
      <c r="A727" s="77"/>
      <c r="B727" s="77"/>
      <c r="C727" s="78"/>
      <c r="D727" s="118">
        <f>[15]Šiluma!$E$66</f>
        <v>91.995999999999995</v>
      </c>
      <c r="E727" s="118">
        <f>[15]Šiluma!$F$66</f>
        <v>91.995999999999995</v>
      </c>
      <c r="F727" s="77"/>
      <c r="G727" s="77"/>
      <c r="H727" s="77"/>
      <c r="I727" s="77"/>
      <c r="J727" s="80"/>
      <c r="K727" s="81"/>
      <c r="L727" s="148"/>
      <c r="O727" s="47"/>
      <c r="Q727" s="47"/>
      <c r="S727" s="47"/>
      <c r="T727" s="47"/>
    </row>
    <row r="728" spans="1:20" ht="16.5" hidden="1" outlineLevel="1" thickBot="1" x14ac:dyDescent="0.3">
      <c r="A728" s="77"/>
      <c r="B728" s="77"/>
      <c r="C728" s="78"/>
      <c r="D728" s="118">
        <f>[16]Šiluma!$E$66</f>
        <v>50.453999999999994</v>
      </c>
      <c r="E728" s="118">
        <f>[16]Šiluma!$F$66</f>
        <v>50.453999999999994</v>
      </c>
      <c r="F728" s="77"/>
      <c r="G728" s="77"/>
      <c r="H728" s="77"/>
      <c r="I728" s="77"/>
      <c r="J728" s="80"/>
      <c r="K728" s="81"/>
      <c r="L728" s="148"/>
      <c r="O728" s="47"/>
      <c r="Q728" s="47"/>
      <c r="S728" s="47"/>
      <c r="T728" s="47"/>
    </row>
    <row r="729" spans="1:20" ht="16.5" hidden="1" outlineLevel="1" thickBot="1" x14ac:dyDescent="0.3">
      <c r="A729" s="77"/>
      <c r="B729" s="77"/>
      <c r="C729" s="78"/>
      <c r="D729" s="118">
        <f>[17]Šiluma!$E$66</f>
        <v>28.228999999999999</v>
      </c>
      <c r="E729" s="118">
        <f>[17]Šiluma!$F$66</f>
        <v>28.228999999999999</v>
      </c>
      <c r="F729" s="77"/>
      <c r="G729" s="77"/>
      <c r="H729" s="77"/>
      <c r="I729" s="77"/>
      <c r="J729" s="80"/>
      <c r="K729" s="81"/>
      <c r="L729" s="148"/>
      <c r="O729" s="47"/>
      <c r="Q729" s="47"/>
      <c r="S729" s="47"/>
      <c r="T729" s="47"/>
    </row>
    <row r="730" spans="1:20" ht="16.5" hidden="1" outlineLevel="1" thickBot="1" x14ac:dyDescent="0.3">
      <c r="A730" s="77"/>
      <c r="B730" s="77"/>
      <c r="C730" s="78"/>
      <c r="D730" s="118">
        <f>[18]Šiluma!$E$66</f>
        <v>22.810000000000002</v>
      </c>
      <c r="E730" s="118">
        <f>[18]Šiluma!$F$66</f>
        <v>22.810000000000002</v>
      </c>
      <c r="F730" s="77"/>
      <c r="G730" s="77"/>
      <c r="H730" s="77"/>
      <c r="I730" s="77"/>
      <c r="J730" s="80"/>
      <c r="K730" s="81"/>
      <c r="L730" s="148"/>
      <c r="O730" s="47"/>
      <c r="Q730" s="47"/>
      <c r="S730" s="47"/>
      <c r="T730" s="47"/>
    </row>
    <row r="731" spans="1:20" ht="16.5" hidden="1" outlineLevel="1" thickBot="1" x14ac:dyDescent="0.3">
      <c r="A731" s="77"/>
      <c r="B731" s="77"/>
      <c r="C731" s="78"/>
      <c r="D731" s="118">
        <f>[19]Šiluma!$E$66</f>
        <v>21.762999999999998</v>
      </c>
      <c r="E731" s="118">
        <f>[19]Šiluma!$F$66</f>
        <v>21.762999999999998</v>
      </c>
      <c r="F731" s="77"/>
      <c r="G731" s="77"/>
      <c r="H731" s="77"/>
      <c r="I731" s="77"/>
      <c r="J731" s="80"/>
      <c r="K731" s="81"/>
      <c r="L731" s="148"/>
      <c r="O731" s="47"/>
      <c r="Q731" s="47"/>
      <c r="S731" s="47"/>
      <c r="T731" s="47"/>
    </row>
    <row r="732" spans="1:20" ht="16.5" hidden="1" outlineLevel="1" thickBot="1" x14ac:dyDescent="0.3">
      <c r="A732" s="77"/>
      <c r="B732" s="77"/>
      <c r="C732" s="78"/>
      <c r="D732" s="118">
        <f>[20]Šiluma!$E$66</f>
        <v>18.273</v>
      </c>
      <c r="E732" s="118">
        <f>[20]Šiluma!$F$66</f>
        <v>18.273</v>
      </c>
      <c r="F732" s="77"/>
      <c r="G732" s="77"/>
      <c r="H732" s="77"/>
      <c r="I732" s="77"/>
      <c r="J732" s="80"/>
      <c r="K732" s="81"/>
      <c r="L732" s="148"/>
      <c r="O732" s="47"/>
      <c r="Q732" s="47"/>
      <c r="S732" s="47"/>
      <c r="T732" s="47"/>
    </row>
    <row r="733" spans="1:20" ht="16.5" hidden="1" outlineLevel="1" thickBot="1" x14ac:dyDescent="0.3">
      <c r="A733" s="77"/>
      <c r="B733" s="77"/>
      <c r="C733" s="78"/>
      <c r="D733" s="118">
        <f>[21]Šiluma!$E$66</f>
        <v>24.616</v>
      </c>
      <c r="E733" s="118">
        <f>[21]Šiluma!$F$66</f>
        <v>24.616</v>
      </c>
      <c r="F733" s="77"/>
      <c r="G733" s="77"/>
      <c r="H733" s="77"/>
      <c r="I733" s="77"/>
      <c r="J733" s="80"/>
      <c r="K733" s="81"/>
      <c r="L733" s="148"/>
      <c r="O733" s="47"/>
      <c r="Q733" s="47"/>
      <c r="S733" s="47"/>
      <c r="T733" s="47"/>
    </row>
    <row r="734" spans="1:20" ht="16.5" hidden="1" outlineLevel="1" thickBot="1" x14ac:dyDescent="0.3">
      <c r="A734" s="77"/>
      <c r="B734" s="77"/>
      <c r="C734" s="78"/>
      <c r="D734" s="118">
        <f>[22]Šiluma!$E$66</f>
        <v>56.65</v>
      </c>
      <c r="E734" s="118">
        <f>[22]Šiluma!$F$66</f>
        <v>56.65</v>
      </c>
      <c r="F734" s="77"/>
      <c r="G734" s="77"/>
      <c r="H734" s="77"/>
      <c r="I734" s="77"/>
      <c r="J734" s="80"/>
      <c r="K734" s="81"/>
      <c r="L734" s="148"/>
      <c r="O734" s="47"/>
      <c r="Q734" s="47"/>
      <c r="S734" s="47"/>
      <c r="T734" s="47"/>
    </row>
    <row r="735" spans="1:20" ht="16.5" hidden="1" outlineLevel="1" thickBot="1" x14ac:dyDescent="0.3">
      <c r="A735" s="77"/>
      <c r="B735" s="77"/>
      <c r="C735" s="78"/>
      <c r="D735" s="118">
        <f>[23]Šiluma!$E$66</f>
        <v>81.25800000000001</v>
      </c>
      <c r="E735" s="118">
        <f>[23]Šiluma!$F$66</f>
        <v>81.25800000000001</v>
      </c>
      <c r="F735" s="77"/>
      <c r="G735" s="77"/>
      <c r="H735" s="77"/>
      <c r="I735" s="77"/>
      <c r="J735" s="80"/>
      <c r="K735" s="81"/>
      <c r="L735" s="148"/>
      <c r="O735" s="47"/>
      <c r="Q735" s="47"/>
      <c r="S735" s="47"/>
      <c r="T735" s="47"/>
    </row>
    <row r="736" spans="1:20" ht="16.5" hidden="1" outlineLevel="1" thickBot="1" x14ac:dyDescent="0.3">
      <c r="A736" s="77"/>
      <c r="B736" s="77"/>
      <c r="C736" s="78"/>
      <c r="D736" s="118">
        <f>[24]Šiluma!$E$66</f>
        <v>94.945999999999998</v>
      </c>
      <c r="E736" s="118">
        <f>[24]Šiluma!$F$66</f>
        <v>94.945999999999998</v>
      </c>
      <c r="F736" s="77"/>
      <c r="G736" s="77"/>
      <c r="H736" s="77"/>
      <c r="I736" s="77"/>
      <c r="J736" s="80"/>
      <c r="K736" s="81"/>
      <c r="L736" s="148"/>
      <c r="O736" s="47"/>
      <c r="Q736" s="47"/>
      <c r="S736" s="47"/>
      <c r="T736" s="47"/>
    </row>
    <row r="737" spans="1:20" ht="15.75" collapsed="1" x14ac:dyDescent="0.25">
      <c r="A737" s="83" t="s">
        <v>114</v>
      </c>
      <c r="B737" s="84" t="s">
        <v>115</v>
      </c>
      <c r="C737" s="25" t="s">
        <v>116</v>
      </c>
      <c r="D737" s="322">
        <f>SUM(D725:D736)</f>
        <v>708.16100000000006</v>
      </c>
      <c r="E737" s="323">
        <f>SUM(E725:E736)</f>
        <v>708.16100000000006</v>
      </c>
      <c r="F737" s="324"/>
      <c r="G737" s="325"/>
      <c r="H737" s="119"/>
      <c r="I737" s="119"/>
      <c r="J737" s="119"/>
      <c r="K737" s="119"/>
      <c r="L737" s="148"/>
      <c r="O737" s="47"/>
      <c r="Q737" s="47"/>
      <c r="S737" s="47"/>
      <c r="T737" s="47"/>
    </row>
    <row r="738" spans="1:20" ht="15.75" hidden="1" outlineLevel="1" x14ac:dyDescent="0.25">
      <c r="A738" s="120"/>
      <c r="B738" s="121"/>
      <c r="C738" s="38"/>
      <c r="D738" s="302">
        <f>[13]Šiluma!$E$67</f>
        <v>194.77010739268943</v>
      </c>
      <c r="E738" s="326">
        <f>[13]Šiluma!$F$67</f>
        <v>194.77010739268943</v>
      </c>
      <c r="F738" s="327"/>
      <c r="G738" s="328"/>
      <c r="H738" s="119"/>
      <c r="I738" s="119"/>
      <c r="J738" s="119"/>
      <c r="K738" s="119"/>
      <c r="L738" s="148"/>
      <c r="O738" s="47"/>
      <c r="Q738" s="47"/>
      <c r="S738" s="47"/>
      <c r="T738" s="47"/>
    </row>
    <row r="739" spans="1:20" ht="15.75" hidden="1" outlineLevel="1" x14ac:dyDescent="0.25">
      <c r="A739" s="120"/>
      <c r="B739" s="121"/>
      <c r="C739" s="38"/>
      <c r="D739" s="302">
        <f>[14]Šiluma!$E$67</f>
        <v>195.47404844290656</v>
      </c>
      <c r="E739" s="326">
        <f>[14]Šiluma!$F$67</f>
        <v>195.47404844290656</v>
      </c>
      <c r="F739" s="327"/>
      <c r="G739" s="328"/>
      <c r="H739" s="119"/>
      <c r="I739" s="119"/>
      <c r="J739" s="119"/>
      <c r="K739" s="119"/>
      <c r="L739" s="148"/>
      <c r="O739" s="47"/>
      <c r="Q739" s="47"/>
      <c r="S739" s="47"/>
      <c r="T739" s="47"/>
    </row>
    <row r="740" spans="1:20" ht="15.75" hidden="1" outlineLevel="1" x14ac:dyDescent="0.25">
      <c r="A740" s="120"/>
      <c r="B740" s="121"/>
      <c r="C740" s="38"/>
      <c r="D740" s="302">
        <f>[15]Šiluma!$E$67</f>
        <v>196.45712857080744</v>
      </c>
      <c r="E740" s="326">
        <f>[15]Šiluma!$F$67</f>
        <v>196.45712857080744</v>
      </c>
      <c r="F740" s="327"/>
      <c r="G740" s="328"/>
      <c r="H740" s="119"/>
      <c r="I740" s="119"/>
      <c r="J740" s="119"/>
      <c r="K740" s="119"/>
      <c r="L740" s="148"/>
      <c r="O740" s="47"/>
      <c r="Q740" s="47"/>
      <c r="S740" s="47"/>
      <c r="T740" s="47"/>
    </row>
    <row r="741" spans="1:20" ht="15.75" hidden="1" outlineLevel="1" x14ac:dyDescent="0.25">
      <c r="A741" s="120"/>
      <c r="B741" s="121"/>
      <c r="C741" s="38"/>
      <c r="D741" s="302">
        <f>[16]Šiluma!$E$67</f>
        <v>184.8705751773893</v>
      </c>
      <c r="E741" s="326">
        <f>[16]Šiluma!$F$67</f>
        <v>184.8705751773893</v>
      </c>
      <c r="F741" s="327"/>
      <c r="G741" s="328"/>
      <c r="H741" s="119"/>
      <c r="I741" s="119"/>
      <c r="J741" s="119"/>
      <c r="K741" s="119"/>
      <c r="L741" s="148"/>
      <c r="O741" s="47"/>
      <c r="Q741" s="47"/>
      <c r="S741" s="47"/>
      <c r="T741" s="47"/>
    </row>
    <row r="742" spans="1:20" ht="15.75" hidden="1" outlineLevel="1" x14ac:dyDescent="0.25">
      <c r="A742" s="120"/>
      <c r="B742" s="121"/>
      <c r="C742" s="38"/>
      <c r="D742" s="302">
        <f>[17]Šiluma!$E$67</f>
        <v>167.37645683516951</v>
      </c>
      <c r="E742" s="326">
        <f>[17]Šiluma!$F$67</f>
        <v>167.37645683516951</v>
      </c>
      <c r="F742" s="327"/>
      <c r="G742" s="328"/>
      <c r="H742" s="119"/>
      <c r="I742" s="119"/>
      <c r="J742" s="119"/>
      <c r="K742" s="119"/>
      <c r="L742" s="148"/>
      <c r="O742" s="47"/>
      <c r="Q742" s="47"/>
      <c r="S742" s="47"/>
      <c r="T742" s="47"/>
    </row>
    <row r="743" spans="1:20" ht="15.75" hidden="1" outlineLevel="1" x14ac:dyDescent="0.25">
      <c r="A743" s="120"/>
      <c r="B743" s="121"/>
      <c r="C743" s="38"/>
      <c r="D743" s="302">
        <f>[18]Šiluma!$E$67</f>
        <v>139.90179745725558</v>
      </c>
      <c r="E743" s="326">
        <f>[18]Šiluma!$F$67</f>
        <v>139.90179745725558</v>
      </c>
      <c r="F743" s="327"/>
      <c r="G743" s="328"/>
      <c r="H743" s="119"/>
      <c r="I743" s="119"/>
      <c r="J743" s="119"/>
      <c r="K743" s="119"/>
      <c r="L743" s="148"/>
      <c r="O743" s="47"/>
      <c r="Q743" s="47"/>
      <c r="S743" s="47"/>
      <c r="T743" s="47"/>
    </row>
    <row r="744" spans="1:20" ht="15.75" hidden="1" outlineLevel="1" x14ac:dyDescent="0.25">
      <c r="A744" s="120"/>
      <c r="B744" s="121"/>
      <c r="C744" s="38"/>
      <c r="D744" s="302">
        <f>[19]Šiluma!$E$67</f>
        <v>132.91228231401922</v>
      </c>
      <c r="E744" s="326">
        <f>[19]Šiluma!$F$67</f>
        <v>132.91228231401922</v>
      </c>
      <c r="F744" s="327"/>
      <c r="G744" s="328"/>
      <c r="H744" s="119"/>
      <c r="I744" s="119"/>
      <c r="J744" s="119"/>
      <c r="K744" s="119"/>
      <c r="L744" s="148"/>
      <c r="O744" s="47"/>
      <c r="Q744" s="47"/>
      <c r="S744" s="47"/>
      <c r="T744" s="47"/>
    </row>
    <row r="745" spans="1:20" ht="15.75" hidden="1" outlineLevel="1" x14ac:dyDescent="0.25">
      <c r="A745" s="120"/>
      <c r="B745" s="121"/>
      <c r="C745" s="38"/>
      <c r="D745" s="302">
        <f>[20]Šiluma!$E$67</f>
        <v>132.55568324850873</v>
      </c>
      <c r="E745" s="326">
        <f>[20]Šiluma!$F$67</f>
        <v>132.55568324850873</v>
      </c>
      <c r="F745" s="327"/>
      <c r="G745" s="328"/>
      <c r="H745" s="119"/>
      <c r="I745" s="119"/>
      <c r="J745" s="119"/>
      <c r="K745" s="119"/>
      <c r="L745" s="148"/>
      <c r="O745" s="47"/>
      <c r="Q745" s="47"/>
      <c r="S745" s="47"/>
      <c r="T745" s="47"/>
    </row>
    <row r="746" spans="1:20" ht="15.75" hidden="1" outlineLevel="1" x14ac:dyDescent="0.25">
      <c r="A746" s="120"/>
      <c r="B746" s="121"/>
      <c r="C746" s="38"/>
      <c r="D746" s="302">
        <f>[21]Šiluma!$E$67</f>
        <v>131.90323366915825</v>
      </c>
      <c r="E746" s="326">
        <f>[21]Šiluma!$F$67</f>
        <v>131.90323366915825</v>
      </c>
      <c r="F746" s="327"/>
      <c r="G746" s="328"/>
      <c r="H746" s="119"/>
      <c r="I746" s="119"/>
      <c r="J746" s="119"/>
      <c r="K746" s="119"/>
      <c r="L746" s="148"/>
      <c r="O746" s="47"/>
      <c r="Q746" s="47"/>
      <c r="S746" s="47"/>
      <c r="T746" s="47"/>
    </row>
    <row r="747" spans="1:20" ht="15.75" hidden="1" outlineLevel="1" x14ac:dyDescent="0.25">
      <c r="A747" s="120"/>
      <c r="B747" s="121"/>
      <c r="C747" s="38"/>
      <c r="D747" s="302">
        <f>[22]Šiluma!$E$67</f>
        <v>138.32321270962049</v>
      </c>
      <c r="E747" s="326">
        <f>[22]Šiluma!$F$67</f>
        <v>138.32321270962049</v>
      </c>
      <c r="F747" s="327"/>
      <c r="G747" s="328"/>
      <c r="H747" s="119"/>
      <c r="I747" s="119"/>
      <c r="J747" s="119"/>
      <c r="K747" s="119"/>
      <c r="L747" s="148"/>
      <c r="O747" s="47"/>
      <c r="Q747" s="47"/>
      <c r="S747" s="47"/>
      <c r="T747" s="47"/>
    </row>
    <row r="748" spans="1:20" ht="15.75" hidden="1" outlineLevel="1" x14ac:dyDescent="0.25">
      <c r="A748" s="120"/>
      <c r="B748" s="121"/>
      <c r="C748" s="38"/>
      <c r="D748" s="302">
        <f>[23]Šiluma!$E$67</f>
        <v>138.55915725220902</v>
      </c>
      <c r="E748" s="326">
        <f>[23]Šiluma!$F$67</f>
        <v>138.55915725220902</v>
      </c>
      <c r="F748" s="327"/>
      <c r="G748" s="328"/>
      <c r="H748" s="119"/>
      <c r="I748" s="119"/>
      <c r="J748" s="119"/>
      <c r="K748" s="119"/>
      <c r="L748" s="148"/>
      <c r="O748" s="47"/>
      <c r="Q748" s="47"/>
      <c r="S748" s="47"/>
      <c r="T748" s="47"/>
    </row>
    <row r="749" spans="1:20" ht="15.75" hidden="1" outlineLevel="1" x14ac:dyDescent="0.25">
      <c r="A749" s="120"/>
      <c r="B749" s="121"/>
      <c r="C749" s="38"/>
      <c r="D749" s="302">
        <f>[24]Šiluma!$E$67</f>
        <v>138.53074379120764</v>
      </c>
      <c r="E749" s="326">
        <f>[24]Šiluma!$F$67</f>
        <v>138.53074379120764</v>
      </c>
      <c r="F749" s="327"/>
      <c r="G749" s="328"/>
      <c r="H749" s="119"/>
      <c r="I749" s="119"/>
      <c r="J749" s="119"/>
      <c r="K749" s="119"/>
      <c r="L749" s="148"/>
      <c r="O749" s="47"/>
      <c r="Q749" s="47"/>
      <c r="S749" s="47"/>
      <c r="T749" s="47"/>
    </row>
    <row r="750" spans="1:20" ht="15.75" collapsed="1" x14ac:dyDescent="0.25">
      <c r="A750" s="122" t="s">
        <v>117</v>
      </c>
      <c r="B750" s="123" t="s">
        <v>118</v>
      </c>
      <c r="C750" s="26" t="s">
        <v>119</v>
      </c>
      <c r="D750" s="329">
        <f>IFERROR(D176/D737,"")</f>
        <v>167.32214849448076</v>
      </c>
      <c r="E750" s="330">
        <f>IFERROR(E176/E737,"")</f>
        <v>167.32214849448076</v>
      </c>
      <c r="F750" s="331"/>
      <c r="G750" s="332"/>
      <c r="H750" s="119"/>
      <c r="I750" s="119"/>
      <c r="J750" s="119"/>
      <c r="K750" s="119"/>
      <c r="L750" s="148"/>
      <c r="O750" s="47"/>
      <c r="Q750" s="47"/>
      <c r="S750" s="47"/>
      <c r="T750" s="47"/>
    </row>
    <row r="751" spans="1:20" ht="15.75" hidden="1" outlineLevel="1" x14ac:dyDescent="0.25">
      <c r="A751" s="124"/>
      <c r="B751" s="125"/>
      <c r="C751" s="41"/>
      <c r="D751" s="333">
        <f>[13]Šiluma!$E$68</f>
        <v>86.907131899104499</v>
      </c>
      <c r="E751" s="334">
        <f>[13]Šiluma!$F$68</f>
        <v>86.907131899104499</v>
      </c>
      <c r="F751" s="335"/>
      <c r="G751" s="336"/>
      <c r="H751" s="119"/>
      <c r="I751" s="119"/>
      <c r="J751" s="119"/>
      <c r="K751" s="119"/>
      <c r="L751" s="148"/>
      <c r="O751" s="47"/>
      <c r="Q751" s="47"/>
      <c r="S751" s="47"/>
      <c r="T751" s="47"/>
    </row>
    <row r="752" spans="1:20" ht="15.75" hidden="1" outlineLevel="1" x14ac:dyDescent="0.25">
      <c r="A752" s="124"/>
      <c r="B752" s="125"/>
      <c r="C752" s="41"/>
      <c r="D752" s="333">
        <f>[14]Šiluma!$E$68</f>
        <v>91.278006948498799</v>
      </c>
      <c r="E752" s="334">
        <f>[14]Šiluma!$F$68</f>
        <v>91.278006948498799</v>
      </c>
      <c r="F752" s="335"/>
      <c r="G752" s="336"/>
      <c r="H752" s="119"/>
      <c r="I752" s="119"/>
      <c r="J752" s="119"/>
      <c r="K752" s="119"/>
      <c r="L752" s="148"/>
      <c r="O752" s="47"/>
      <c r="Q752" s="47"/>
      <c r="S752" s="47"/>
      <c r="T752" s="47"/>
    </row>
    <row r="753" spans="1:20" ht="15.75" hidden="1" outlineLevel="1" x14ac:dyDescent="0.25">
      <c r="A753" s="124"/>
      <c r="B753" s="125"/>
      <c r="C753" s="41"/>
      <c r="D753" s="333">
        <f>[15]Šiluma!$E$68</f>
        <v>94.27</v>
      </c>
      <c r="E753" s="334">
        <f>[15]Šiluma!$F$68</f>
        <v>94.27</v>
      </c>
      <c r="F753" s="335"/>
      <c r="G753" s="336"/>
      <c r="H753" s="119"/>
      <c r="I753" s="119"/>
      <c r="J753" s="119"/>
      <c r="K753" s="119"/>
      <c r="L753" s="148"/>
      <c r="O753" s="47"/>
      <c r="Q753" s="47"/>
      <c r="S753" s="47"/>
      <c r="T753" s="47"/>
    </row>
    <row r="754" spans="1:20" ht="15.75" hidden="1" outlineLevel="1" x14ac:dyDescent="0.25">
      <c r="A754" s="124"/>
      <c r="B754" s="125"/>
      <c r="C754" s="41"/>
      <c r="D754" s="333">
        <f>[16]Šiluma!$E$68</f>
        <v>96.119334743098804</v>
      </c>
      <c r="E754" s="334">
        <f>[16]Šiluma!$F$68</f>
        <v>96.119334743098804</v>
      </c>
      <c r="F754" s="335"/>
      <c r="G754" s="336"/>
      <c r="H754" s="119"/>
      <c r="I754" s="119"/>
      <c r="J754" s="119"/>
      <c r="K754" s="119"/>
      <c r="L754" s="148"/>
      <c r="O754" s="47"/>
      <c r="Q754" s="47"/>
      <c r="S754" s="47"/>
      <c r="T754" s="47"/>
    </row>
    <row r="755" spans="1:20" ht="15.75" hidden="1" outlineLevel="1" x14ac:dyDescent="0.25">
      <c r="A755" s="124"/>
      <c r="B755" s="125"/>
      <c r="C755" s="41"/>
      <c r="D755" s="333">
        <f>[17]Šiluma!$E$68</f>
        <v>96.082368958475143</v>
      </c>
      <c r="E755" s="334">
        <f>[17]Šiluma!$F$68</f>
        <v>96.082368958475143</v>
      </c>
      <c r="F755" s="335"/>
      <c r="G755" s="336"/>
      <c r="H755" s="119"/>
      <c r="I755" s="119"/>
      <c r="J755" s="119"/>
      <c r="K755" s="119"/>
      <c r="L755" s="148"/>
      <c r="O755" s="47"/>
      <c r="Q755" s="47"/>
      <c r="S755" s="47"/>
      <c r="T755" s="47"/>
    </row>
    <row r="756" spans="1:20" ht="15.75" hidden="1" outlineLevel="1" x14ac:dyDescent="0.25">
      <c r="A756" s="124"/>
      <c r="B756" s="125"/>
      <c r="C756" s="41"/>
      <c r="D756" s="333">
        <f>[18]Šiluma!$E$68</f>
        <v>95.779970606760457</v>
      </c>
      <c r="E756" s="334">
        <f>[18]Šiluma!$F$68</f>
        <v>95.779970606760457</v>
      </c>
      <c r="F756" s="335"/>
      <c r="G756" s="336"/>
      <c r="H756" s="119"/>
      <c r="I756" s="119"/>
      <c r="J756" s="119"/>
      <c r="K756" s="119"/>
      <c r="L756" s="148"/>
      <c r="O756" s="47"/>
      <c r="Q756" s="47"/>
      <c r="S756" s="47"/>
      <c r="T756" s="47"/>
    </row>
    <row r="757" spans="1:20" ht="15.75" hidden="1" outlineLevel="1" x14ac:dyDescent="0.25">
      <c r="A757" s="124"/>
      <c r="B757" s="125"/>
      <c r="C757" s="41"/>
      <c r="D757" s="333">
        <f>[19]Šiluma!$E$68</f>
        <v>97.182714935763769</v>
      </c>
      <c r="E757" s="334">
        <f>[19]Šiluma!$F$68</f>
        <v>97.182714935763769</v>
      </c>
      <c r="F757" s="335"/>
      <c r="G757" s="336"/>
      <c r="H757" s="119"/>
      <c r="I757" s="119"/>
      <c r="J757" s="119"/>
      <c r="K757" s="119"/>
      <c r="L757" s="148"/>
      <c r="O757" s="47"/>
      <c r="Q757" s="47"/>
      <c r="S757" s="47"/>
      <c r="T757" s="47"/>
    </row>
    <row r="758" spans="1:20" ht="15.75" hidden="1" outlineLevel="1" x14ac:dyDescent="0.25">
      <c r="A758" s="124"/>
      <c r="B758" s="125"/>
      <c r="C758" s="41"/>
      <c r="D758" s="333">
        <f>[20]Šiluma!$E$68</f>
        <v>96.81059602649006</v>
      </c>
      <c r="E758" s="334">
        <f>[20]Šiluma!$F$68</f>
        <v>96.81059602649006</v>
      </c>
      <c r="F758" s="335"/>
      <c r="G758" s="336"/>
      <c r="H758" s="119"/>
      <c r="I758" s="119"/>
      <c r="J758" s="119"/>
      <c r="K758" s="119"/>
      <c r="L758" s="148"/>
      <c r="O758" s="47"/>
      <c r="Q758" s="47"/>
      <c r="S758" s="47"/>
      <c r="T758" s="47"/>
    </row>
    <row r="759" spans="1:20" ht="15.75" hidden="1" outlineLevel="1" x14ac:dyDescent="0.25">
      <c r="A759" s="124"/>
      <c r="B759" s="125"/>
      <c r="C759" s="41"/>
      <c r="D759" s="333">
        <f>[21]Šiluma!$E$68</f>
        <v>95.570136273634361</v>
      </c>
      <c r="E759" s="334">
        <f>[21]Šiluma!$F$68</f>
        <v>95.570136273634361</v>
      </c>
      <c r="F759" s="335"/>
      <c r="G759" s="336"/>
      <c r="H759" s="119"/>
      <c r="I759" s="119"/>
      <c r="J759" s="119"/>
      <c r="K759" s="119"/>
      <c r="L759" s="148"/>
      <c r="O759" s="47"/>
      <c r="Q759" s="47"/>
      <c r="S759" s="47"/>
      <c r="T759" s="47"/>
    </row>
    <row r="760" spans="1:20" ht="15.75" hidden="1" outlineLevel="1" x14ac:dyDescent="0.25">
      <c r="A760" s="124"/>
      <c r="B760" s="125"/>
      <c r="C760" s="41"/>
      <c r="D760" s="333">
        <f>[22]Šiluma!$E$68</f>
        <v>94.92</v>
      </c>
      <c r="E760" s="334">
        <f>[22]Šiluma!$F$68</f>
        <v>94.92</v>
      </c>
      <c r="F760" s="335"/>
      <c r="G760" s="336"/>
      <c r="H760" s="119"/>
      <c r="I760" s="119"/>
      <c r="J760" s="119"/>
      <c r="K760" s="119"/>
      <c r="L760" s="148"/>
      <c r="O760" s="47"/>
      <c r="Q760" s="47"/>
      <c r="S760" s="47"/>
      <c r="T760" s="47"/>
    </row>
    <row r="761" spans="1:20" ht="15.75" hidden="1" outlineLevel="1" x14ac:dyDescent="0.25">
      <c r="A761" s="124"/>
      <c r="B761" s="125"/>
      <c r="C761" s="41"/>
      <c r="D761" s="333">
        <f>[23]Šiluma!$E$68</f>
        <v>94.144935327348833</v>
      </c>
      <c r="E761" s="334">
        <f>[23]Šiluma!$F$68</f>
        <v>94.144935327348833</v>
      </c>
      <c r="F761" s="335"/>
      <c r="G761" s="336"/>
      <c r="H761" s="119"/>
      <c r="I761" s="119"/>
      <c r="J761" s="119"/>
      <c r="K761" s="119"/>
      <c r="L761" s="148"/>
      <c r="O761" s="47"/>
      <c r="Q761" s="47"/>
      <c r="S761" s="47"/>
      <c r="T761" s="47"/>
    </row>
    <row r="762" spans="1:20" ht="15.75" hidden="1" outlineLevel="1" x14ac:dyDescent="0.25">
      <c r="A762" s="124"/>
      <c r="B762" s="125"/>
      <c r="C762" s="41"/>
      <c r="D762" s="333">
        <f>[24]Šiluma!$E$68</f>
        <v>92.483083016195707</v>
      </c>
      <c r="E762" s="334">
        <f>[24]Šiluma!$F$68</f>
        <v>92.483083016195707</v>
      </c>
      <c r="F762" s="335"/>
      <c r="G762" s="336"/>
      <c r="H762" s="119"/>
      <c r="I762" s="119"/>
      <c r="J762" s="119"/>
      <c r="K762" s="119"/>
      <c r="L762" s="148"/>
      <c r="O762" s="47"/>
      <c r="Q762" s="47"/>
      <c r="S762" s="47"/>
      <c r="T762" s="47"/>
    </row>
    <row r="763" spans="1:20" ht="16.5" collapsed="1" thickBot="1" x14ac:dyDescent="0.3">
      <c r="A763" s="89" t="s">
        <v>120</v>
      </c>
      <c r="B763" s="90" t="s">
        <v>121</v>
      </c>
      <c r="C763" s="27" t="s">
        <v>122</v>
      </c>
      <c r="D763" s="337">
        <f>D737*1000/D21</f>
        <v>92.742384346549258</v>
      </c>
      <c r="E763" s="338">
        <f>E737*1000/E21</f>
        <v>92.742384346549258</v>
      </c>
      <c r="F763" s="339"/>
      <c r="G763" s="340"/>
      <c r="H763" s="119"/>
      <c r="I763" s="119"/>
      <c r="J763" s="119"/>
      <c r="K763" s="119"/>
      <c r="L763" s="148"/>
      <c r="O763" s="47"/>
      <c r="Q763" s="47"/>
      <c r="S763" s="47"/>
      <c r="T763" s="47"/>
    </row>
    <row r="764" spans="1:20" ht="15.75" hidden="1" outlineLevel="1" x14ac:dyDescent="0.25">
      <c r="A764" s="86"/>
      <c r="B764" s="87"/>
      <c r="C764" s="39"/>
      <c r="D764" s="341">
        <f>[13]Šiluma!$E$69</f>
        <v>0</v>
      </c>
      <c r="E764" s="342"/>
      <c r="F764" s="343"/>
      <c r="G764" s="344"/>
      <c r="H764" s="119"/>
      <c r="I764" s="119"/>
      <c r="J764" s="119"/>
      <c r="K764" s="119"/>
      <c r="L764" s="148"/>
      <c r="O764" s="47"/>
      <c r="Q764" s="47"/>
      <c r="S764" s="47"/>
      <c r="T764" s="47"/>
    </row>
    <row r="765" spans="1:20" ht="15.75" hidden="1" outlineLevel="1" x14ac:dyDescent="0.25">
      <c r="A765" s="86"/>
      <c r="B765" s="87"/>
      <c r="C765" s="39"/>
      <c r="D765" s="341">
        <f>[14]Šiluma!$E$69</f>
        <v>0</v>
      </c>
      <c r="E765" s="342"/>
      <c r="F765" s="343"/>
      <c r="G765" s="344"/>
      <c r="H765" s="119"/>
      <c r="I765" s="119"/>
      <c r="J765" s="119"/>
      <c r="K765" s="119"/>
      <c r="L765" s="148"/>
      <c r="O765" s="47"/>
      <c r="Q765" s="47"/>
      <c r="S765" s="47"/>
      <c r="T765" s="47"/>
    </row>
    <row r="766" spans="1:20" ht="15.75" hidden="1" outlineLevel="1" x14ac:dyDescent="0.25">
      <c r="A766" s="86"/>
      <c r="B766" s="87"/>
      <c r="C766" s="39"/>
      <c r="D766" s="341">
        <f>[15]Šiluma!$E$69</f>
        <v>0</v>
      </c>
      <c r="E766" s="342"/>
      <c r="F766" s="343"/>
      <c r="G766" s="344"/>
      <c r="H766" s="119"/>
      <c r="I766" s="119"/>
      <c r="J766" s="119"/>
      <c r="K766" s="119"/>
      <c r="L766" s="148"/>
      <c r="O766" s="47"/>
      <c r="Q766" s="47"/>
      <c r="S766" s="47"/>
      <c r="T766" s="47"/>
    </row>
    <row r="767" spans="1:20" ht="15.75" hidden="1" outlineLevel="1" x14ac:dyDescent="0.25">
      <c r="A767" s="86"/>
      <c r="B767" s="87"/>
      <c r="C767" s="39"/>
      <c r="D767" s="341">
        <f>[16]Šiluma!$E$69</f>
        <v>0</v>
      </c>
      <c r="E767" s="342"/>
      <c r="F767" s="343"/>
      <c r="G767" s="344"/>
      <c r="H767" s="119"/>
      <c r="I767" s="119"/>
      <c r="J767" s="119"/>
      <c r="K767" s="119"/>
      <c r="L767" s="148"/>
      <c r="O767" s="47"/>
      <c r="Q767" s="47"/>
      <c r="S767" s="47"/>
      <c r="T767" s="47"/>
    </row>
    <row r="768" spans="1:20" ht="15.75" hidden="1" outlineLevel="1" x14ac:dyDescent="0.25">
      <c r="A768" s="86"/>
      <c r="B768" s="87"/>
      <c r="C768" s="39"/>
      <c r="D768" s="341">
        <f>[17]Šiluma!$E$69</f>
        <v>0</v>
      </c>
      <c r="E768" s="342"/>
      <c r="F768" s="343"/>
      <c r="G768" s="344"/>
      <c r="H768" s="119"/>
      <c r="I768" s="119"/>
      <c r="J768" s="119"/>
      <c r="K768" s="119"/>
      <c r="L768" s="148"/>
      <c r="O768" s="47"/>
      <c r="Q768" s="47"/>
      <c r="S768" s="47"/>
      <c r="T768" s="47"/>
    </row>
    <row r="769" spans="1:20" ht="15.75" hidden="1" outlineLevel="1" x14ac:dyDescent="0.25">
      <c r="A769" s="86"/>
      <c r="B769" s="87"/>
      <c r="C769" s="39"/>
      <c r="D769" s="341">
        <f>[18]Šiluma!$E$69</f>
        <v>0</v>
      </c>
      <c r="E769" s="342"/>
      <c r="F769" s="343"/>
      <c r="G769" s="344"/>
      <c r="H769" s="119"/>
      <c r="I769" s="119"/>
      <c r="J769" s="119"/>
      <c r="K769" s="119"/>
      <c r="L769" s="148"/>
      <c r="O769" s="47"/>
      <c r="Q769" s="47"/>
      <c r="S769" s="47"/>
      <c r="T769" s="47"/>
    </row>
    <row r="770" spans="1:20" ht="15.75" hidden="1" outlineLevel="1" x14ac:dyDescent="0.25">
      <c r="A770" s="86"/>
      <c r="B770" s="87"/>
      <c r="C770" s="39"/>
      <c r="D770" s="341">
        <f>[19]Šiluma!$E$69</f>
        <v>0</v>
      </c>
      <c r="E770" s="342"/>
      <c r="F770" s="343"/>
      <c r="G770" s="344"/>
      <c r="H770" s="119"/>
      <c r="I770" s="119"/>
      <c r="J770" s="119"/>
      <c r="K770" s="119"/>
      <c r="L770" s="148"/>
      <c r="O770" s="47"/>
      <c r="Q770" s="47"/>
      <c r="S770" s="47"/>
      <c r="T770" s="47"/>
    </row>
    <row r="771" spans="1:20" ht="15.75" hidden="1" outlineLevel="1" x14ac:dyDescent="0.25">
      <c r="A771" s="86"/>
      <c r="B771" s="87"/>
      <c r="C771" s="39"/>
      <c r="D771" s="341">
        <f>[20]Šiluma!$E$69</f>
        <v>0</v>
      </c>
      <c r="E771" s="342"/>
      <c r="F771" s="343"/>
      <c r="G771" s="344"/>
      <c r="H771" s="119"/>
      <c r="I771" s="119"/>
      <c r="J771" s="119"/>
      <c r="K771" s="119"/>
      <c r="L771" s="148"/>
      <c r="O771" s="47"/>
      <c r="Q771" s="47"/>
      <c r="S771" s="47"/>
      <c r="T771" s="47"/>
    </row>
    <row r="772" spans="1:20" ht="15.75" hidden="1" outlineLevel="1" x14ac:dyDescent="0.25">
      <c r="A772" s="86"/>
      <c r="B772" s="87"/>
      <c r="C772" s="39"/>
      <c r="D772" s="341">
        <f>[21]Šiluma!$E$69</f>
        <v>0</v>
      </c>
      <c r="E772" s="342"/>
      <c r="F772" s="343"/>
      <c r="G772" s="344"/>
      <c r="H772" s="119"/>
      <c r="I772" s="119"/>
      <c r="J772" s="119"/>
      <c r="K772" s="119"/>
      <c r="L772" s="148"/>
      <c r="O772" s="47"/>
      <c r="Q772" s="47"/>
      <c r="S772" s="47"/>
      <c r="T772" s="47"/>
    </row>
    <row r="773" spans="1:20" ht="15.75" hidden="1" outlineLevel="1" x14ac:dyDescent="0.25">
      <c r="A773" s="86"/>
      <c r="B773" s="87"/>
      <c r="C773" s="39"/>
      <c r="D773" s="341">
        <f>[22]Šiluma!$E$69</f>
        <v>0</v>
      </c>
      <c r="E773" s="342"/>
      <c r="F773" s="343"/>
      <c r="G773" s="344"/>
      <c r="H773" s="119"/>
      <c r="I773" s="119"/>
      <c r="J773" s="119"/>
      <c r="K773" s="119"/>
      <c r="L773" s="148"/>
      <c r="O773" s="47"/>
      <c r="Q773" s="47"/>
      <c r="S773" s="47"/>
      <c r="T773" s="47"/>
    </row>
    <row r="774" spans="1:20" ht="15.75" hidden="1" outlineLevel="1" x14ac:dyDescent="0.25">
      <c r="A774" s="86"/>
      <c r="B774" s="87"/>
      <c r="C774" s="39"/>
      <c r="D774" s="341">
        <f>[23]Šiluma!$E$69</f>
        <v>0</v>
      </c>
      <c r="E774" s="342"/>
      <c r="F774" s="343"/>
      <c r="G774" s="344"/>
      <c r="H774" s="119"/>
      <c r="I774" s="119"/>
      <c r="J774" s="119"/>
      <c r="K774" s="119"/>
      <c r="L774" s="148"/>
      <c r="O774" s="47"/>
      <c r="Q774" s="47"/>
      <c r="S774" s="47"/>
      <c r="T774" s="47"/>
    </row>
    <row r="775" spans="1:20" ht="15.75" hidden="1" outlineLevel="1" x14ac:dyDescent="0.25">
      <c r="A775" s="86"/>
      <c r="B775" s="87"/>
      <c r="C775" s="39"/>
      <c r="D775" s="341">
        <f>[24]Šiluma!$E$69</f>
        <v>0</v>
      </c>
      <c r="E775" s="342"/>
      <c r="F775" s="343"/>
      <c r="G775" s="344"/>
      <c r="H775" s="119"/>
      <c r="I775" s="119"/>
      <c r="J775" s="119"/>
      <c r="K775" s="119"/>
      <c r="L775" s="148"/>
      <c r="O775" s="47"/>
      <c r="Q775" s="47"/>
      <c r="S775" s="47"/>
      <c r="T775" s="47"/>
    </row>
    <row r="776" spans="1:20" ht="18.75" collapsed="1" x14ac:dyDescent="0.25">
      <c r="A776" s="126" t="s">
        <v>123</v>
      </c>
      <c r="B776" s="28" t="s">
        <v>124</v>
      </c>
      <c r="C776" s="29" t="s">
        <v>116</v>
      </c>
      <c r="D776" s="345">
        <f>SUM(D764:D775)</f>
        <v>0</v>
      </c>
      <c r="E776" s="127"/>
      <c r="F776" s="327"/>
      <c r="G776" s="328"/>
      <c r="H776" s="119"/>
      <c r="I776" s="119"/>
      <c r="J776" s="119"/>
      <c r="K776" s="119"/>
      <c r="L776" s="148"/>
      <c r="O776" s="47"/>
      <c r="Q776" s="47"/>
      <c r="S776" s="47"/>
      <c r="T776" s="47"/>
    </row>
    <row r="777" spans="1:20" ht="15.75" hidden="1" outlineLevel="1" x14ac:dyDescent="0.25">
      <c r="A777" s="126"/>
      <c r="B777" s="40"/>
      <c r="C777" s="29"/>
      <c r="D777" s="345">
        <f>[13]Šiluma!$E$70</f>
        <v>0</v>
      </c>
      <c r="E777" s="127"/>
      <c r="F777" s="327"/>
      <c r="G777" s="328"/>
      <c r="H777" s="119"/>
      <c r="I777" s="119"/>
      <c r="J777" s="119"/>
      <c r="K777" s="119"/>
      <c r="L777" s="148"/>
      <c r="O777" s="47"/>
      <c r="Q777" s="47"/>
      <c r="S777" s="47"/>
      <c r="T777" s="47"/>
    </row>
    <row r="778" spans="1:20" ht="15.75" hidden="1" outlineLevel="1" x14ac:dyDescent="0.25">
      <c r="A778" s="126"/>
      <c r="B778" s="40"/>
      <c r="C778" s="29"/>
      <c r="D778" s="345">
        <f>[14]Šiluma!$E$70</f>
        <v>0</v>
      </c>
      <c r="E778" s="127"/>
      <c r="F778" s="327"/>
      <c r="G778" s="328"/>
      <c r="H778" s="119"/>
      <c r="I778" s="119"/>
      <c r="J778" s="119"/>
      <c r="K778" s="119"/>
      <c r="L778" s="148"/>
      <c r="O778" s="47"/>
      <c r="Q778" s="47"/>
      <c r="S778" s="47"/>
      <c r="T778" s="47"/>
    </row>
    <row r="779" spans="1:20" ht="15.75" hidden="1" outlineLevel="1" x14ac:dyDescent="0.25">
      <c r="A779" s="126"/>
      <c r="B779" s="40"/>
      <c r="C779" s="29"/>
      <c r="D779" s="345">
        <f>[15]Šiluma!$E$70</f>
        <v>0</v>
      </c>
      <c r="E779" s="127"/>
      <c r="F779" s="327"/>
      <c r="G779" s="328"/>
      <c r="H779" s="119"/>
      <c r="I779" s="119"/>
      <c r="J779" s="119"/>
      <c r="K779" s="119"/>
      <c r="L779" s="148"/>
      <c r="O779" s="47"/>
      <c r="Q779" s="47"/>
      <c r="S779" s="47"/>
      <c r="T779" s="47"/>
    </row>
    <row r="780" spans="1:20" ht="15.75" hidden="1" outlineLevel="1" x14ac:dyDescent="0.25">
      <c r="A780" s="126"/>
      <c r="B780" s="40"/>
      <c r="C780" s="29"/>
      <c r="D780" s="345">
        <f>[16]Šiluma!$E$70</f>
        <v>0</v>
      </c>
      <c r="E780" s="127"/>
      <c r="F780" s="327"/>
      <c r="G780" s="328"/>
      <c r="H780" s="119"/>
      <c r="I780" s="119"/>
      <c r="J780" s="119"/>
      <c r="K780" s="119"/>
      <c r="L780" s="148"/>
      <c r="O780" s="47"/>
      <c r="Q780" s="47"/>
      <c r="S780" s="47"/>
      <c r="T780" s="47"/>
    </row>
    <row r="781" spans="1:20" ht="15.75" hidden="1" outlineLevel="1" x14ac:dyDescent="0.25">
      <c r="A781" s="126"/>
      <c r="B781" s="40"/>
      <c r="C781" s="29"/>
      <c r="D781" s="345">
        <f>[17]Šiluma!$E$70</f>
        <v>0</v>
      </c>
      <c r="E781" s="127"/>
      <c r="F781" s="327"/>
      <c r="G781" s="328"/>
      <c r="H781" s="119"/>
      <c r="I781" s="119"/>
      <c r="J781" s="119"/>
      <c r="K781" s="119"/>
      <c r="L781" s="148"/>
      <c r="O781" s="47"/>
      <c r="Q781" s="47"/>
      <c r="S781" s="47"/>
      <c r="T781" s="47"/>
    </row>
    <row r="782" spans="1:20" ht="15.75" hidden="1" outlineLevel="1" x14ac:dyDescent="0.25">
      <c r="A782" s="126"/>
      <c r="B782" s="40"/>
      <c r="C782" s="29"/>
      <c r="D782" s="345">
        <f>[18]Šiluma!$E$70</f>
        <v>0</v>
      </c>
      <c r="E782" s="127"/>
      <c r="F782" s="327"/>
      <c r="G782" s="328"/>
      <c r="H782" s="119"/>
      <c r="I782" s="119"/>
      <c r="J782" s="119"/>
      <c r="K782" s="119"/>
      <c r="L782" s="148"/>
      <c r="O782" s="47"/>
      <c r="Q782" s="47"/>
      <c r="S782" s="47"/>
      <c r="T782" s="47"/>
    </row>
    <row r="783" spans="1:20" ht="15.75" hidden="1" outlineLevel="1" x14ac:dyDescent="0.25">
      <c r="A783" s="126"/>
      <c r="B783" s="40"/>
      <c r="C783" s="29"/>
      <c r="D783" s="345">
        <f>[19]Šiluma!$E$70</f>
        <v>0</v>
      </c>
      <c r="E783" s="127"/>
      <c r="F783" s="327"/>
      <c r="G783" s="328"/>
      <c r="H783" s="119"/>
      <c r="I783" s="119"/>
      <c r="J783" s="119"/>
      <c r="K783" s="119"/>
      <c r="L783" s="148"/>
      <c r="O783" s="47"/>
      <c r="Q783" s="47"/>
      <c r="S783" s="47"/>
      <c r="T783" s="47"/>
    </row>
    <row r="784" spans="1:20" ht="15.75" hidden="1" outlineLevel="1" x14ac:dyDescent="0.25">
      <c r="A784" s="126"/>
      <c r="B784" s="40"/>
      <c r="C784" s="29"/>
      <c r="D784" s="345">
        <f>[20]Šiluma!$E$70</f>
        <v>0</v>
      </c>
      <c r="E784" s="127"/>
      <c r="F784" s="327"/>
      <c r="G784" s="328"/>
      <c r="H784" s="119"/>
      <c r="I784" s="119"/>
      <c r="J784" s="119"/>
      <c r="K784" s="119"/>
      <c r="L784" s="148"/>
      <c r="O784" s="47"/>
      <c r="Q784" s="47"/>
      <c r="S784" s="47"/>
      <c r="T784" s="47"/>
    </row>
    <row r="785" spans="1:20" ht="15.75" hidden="1" outlineLevel="1" x14ac:dyDescent="0.25">
      <c r="A785" s="126"/>
      <c r="B785" s="40"/>
      <c r="C785" s="29"/>
      <c r="D785" s="345">
        <f>[21]Šiluma!$E$70</f>
        <v>0</v>
      </c>
      <c r="E785" s="127"/>
      <c r="F785" s="327"/>
      <c r="G785" s="328"/>
      <c r="H785" s="119"/>
      <c r="I785" s="119"/>
      <c r="J785" s="119"/>
      <c r="K785" s="119"/>
      <c r="L785" s="148"/>
      <c r="O785" s="47"/>
      <c r="Q785" s="47"/>
      <c r="S785" s="47"/>
      <c r="T785" s="47"/>
    </row>
    <row r="786" spans="1:20" ht="15.75" hidden="1" outlineLevel="1" x14ac:dyDescent="0.25">
      <c r="A786" s="126"/>
      <c r="B786" s="40"/>
      <c r="C786" s="29"/>
      <c r="D786" s="345">
        <f>[22]Šiluma!$E$70</f>
        <v>0</v>
      </c>
      <c r="E786" s="127"/>
      <c r="F786" s="327"/>
      <c r="G786" s="328"/>
      <c r="H786" s="119"/>
      <c r="I786" s="119"/>
      <c r="J786" s="119"/>
      <c r="K786" s="119"/>
      <c r="L786" s="148"/>
      <c r="O786" s="47"/>
      <c r="Q786" s="47"/>
      <c r="S786" s="47"/>
      <c r="T786" s="47"/>
    </row>
    <row r="787" spans="1:20" ht="15.75" hidden="1" outlineLevel="1" x14ac:dyDescent="0.25">
      <c r="A787" s="126"/>
      <c r="B787" s="40"/>
      <c r="C787" s="29"/>
      <c r="D787" s="345">
        <f>[23]Šiluma!$E$70</f>
        <v>0</v>
      </c>
      <c r="E787" s="127"/>
      <c r="F787" s="327"/>
      <c r="G787" s="328"/>
      <c r="H787" s="119"/>
      <c r="I787" s="119"/>
      <c r="J787" s="119"/>
      <c r="K787" s="119"/>
      <c r="L787" s="148"/>
      <c r="O787" s="47"/>
      <c r="Q787" s="47"/>
      <c r="S787" s="47"/>
      <c r="T787" s="47"/>
    </row>
    <row r="788" spans="1:20" ht="15.75" hidden="1" outlineLevel="1" x14ac:dyDescent="0.25">
      <c r="A788" s="126"/>
      <c r="B788" s="40"/>
      <c r="C788" s="29"/>
      <c r="D788" s="345">
        <f>[24]Šiluma!$E$70</f>
        <v>0</v>
      </c>
      <c r="E788" s="127"/>
      <c r="F788" s="327"/>
      <c r="G788" s="328"/>
      <c r="H788" s="119"/>
      <c r="I788" s="119"/>
      <c r="J788" s="119"/>
      <c r="K788" s="119"/>
      <c r="L788" s="148"/>
      <c r="O788" s="47"/>
      <c r="Q788" s="47"/>
      <c r="S788" s="47"/>
      <c r="T788" s="47"/>
    </row>
    <row r="789" spans="1:20" ht="15.75" collapsed="1" x14ac:dyDescent="0.25">
      <c r="A789" s="128" t="s">
        <v>21</v>
      </c>
      <c r="B789" s="30" t="s">
        <v>125</v>
      </c>
      <c r="C789" s="31" t="s">
        <v>119</v>
      </c>
      <c r="D789" s="346">
        <f>SUM(D777:D788)</f>
        <v>0</v>
      </c>
      <c r="E789" s="129"/>
      <c r="F789" s="331"/>
      <c r="G789" s="332"/>
      <c r="H789" s="119"/>
      <c r="I789" s="119"/>
      <c r="J789" s="119"/>
      <c r="K789" s="119"/>
      <c r="L789" s="148"/>
      <c r="O789" s="47"/>
      <c r="Q789" s="47"/>
      <c r="S789" s="47"/>
      <c r="T789" s="47"/>
    </row>
    <row r="790" spans="1:20" ht="15.75" hidden="1" outlineLevel="1" x14ac:dyDescent="0.25">
      <c r="A790" s="128"/>
      <c r="B790" s="30"/>
      <c r="C790" s="31"/>
      <c r="D790" s="346">
        <f>[13]Šiluma!$E$71</f>
        <v>0</v>
      </c>
      <c r="E790" s="129"/>
      <c r="F790" s="331"/>
      <c r="G790" s="332"/>
      <c r="H790" s="119"/>
      <c r="I790" s="119"/>
      <c r="J790" s="119"/>
      <c r="K790" s="119"/>
      <c r="L790" s="148"/>
      <c r="O790" s="47"/>
      <c r="Q790" s="47"/>
      <c r="S790" s="47"/>
      <c r="T790" s="47"/>
    </row>
    <row r="791" spans="1:20" ht="15.75" hidden="1" outlineLevel="1" x14ac:dyDescent="0.25">
      <c r="A791" s="128"/>
      <c r="B791" s="30"/>
      <c r="C791" s="31"/>
      <c r="D791" s="346">
        <f>[14]Šiluma!$E$71</f>
        <v>0</v>
      </c>
      <c r="E791" s="129"/>
      <c r="F791" s="331"/>
      <c r="G791" s="332"/>
      <c r="H791" s="119"/>
      <c r="I791" s="119"/>
      <c r="J791" s="119"/>
      <c r="K791" s="119"/>
      <c r="L791" s="148"/>
      <c r="O791" s="47"/>
      <c r="Q791" s="47"/>
      <c r="S791" s="47"/>
      <c r="T791" s="47"/>
    </row>
    <row r="792" spans="1:20" ht="15.75" hidden="1" outlineLevel="1" x14ac:dyDescent="0.25">
      <c r="A792" s="128"/>
      <c r="B792" s="30"/>
      <c r="C792" s="31"/>
      <c r="D792" s="346">
        <f>[15]Šiluma!$E$71</f>
        <v>0</v>
      </c>
      <c r="E792" s="129"/>
      <c r="F792" s="331"/>
      <c r="G792" s="332"/>
      <c r="H792" s="119"/>
      <c r="I792" s="119"/>
      <c r="J792" s="119"/>
      <c r="K792" s="119"/>
      <c r="L792" s="148"/>
      <c r="O792" s="47"/>
      <c r="Q792" s="47"/>
      <c r="S792" s="47"/>
      <c r="T792" s="47"/>
    </row>
    <row r="793" spans="1:20" ht="15.75" hidden="1" outlineLevel="1" x14ac:dyDescent="0.25">
      <c r="A793" s="128"/>
      <c r="B793" s="30"/>
      <c r="C793" s="31"/>
      <c r="D793" s="346">
        <f>[16]Šiluma!$E$71</f>
        <v>0</v>
      </c>
      <c r="E793" s="129"/>
      <c r="F793" s="331"/>
      <c r="G793" s="332"/>
      <c r="H793" s="119"/>
      <c r="I793" s="119"/>
      <c r="J793" s="119"/>
      <c r="K793" s="119"/>
      <c r="L793" s="148"/>
      <c r="O793" s="47"/>
      <c r="Q793" s="47"/>
      <c r="S793" s="47"/>
      <c r="T793" s="47"/>
    </row>
    <row r="794" spans="1:20" ht="15.75" hidden="1" outlineLevel="1" x14ac:dyDescent="0.25">
      <c r="A794" s="128"/>
      <c r="B794" s="30"/>
      <c r="C794" s="31"/>
      <c r="D794" s="346">
        <f>[17]Šiluma!$E$71</f>
        <v>0</v>
      </c>
      <c r="E794" s="129"/>
      <c r="F794" s="331"/>
      <c r="G794" s="332"/>
      <c r="H794" s="119"/>
      <c r="I794" s="119"/>
      <c r="J794" s="119"/>
      <c r="K794" s="119"/>
      <c r="L794" s="148"/>
      <c r="O794" s="47"/>
      <c r="Q794" s="47"/>
      <c r="S794" s="47"/>
      <c r="T794" s="47"/>
    </row>
    <row r="795" spans="1:20" ht="15.75" hidden="1" outlineLevel="1" x14ac:dyDescent="0.25">
      <c r="A795" s="128"/>
      <c r="B795" s="30"/>
      <c r="C795" s="31"/>
      <c r="D795" s="346">
        <f>[18]Šiluma!$E$71</f>
        <v>0</v>
      </c>
      <c r="E795" s="129"/>
      <c r="F795" s="331"/>
      <c r="G795" s="332"/>
      <c r="H795" s="119"/>
      <c r="I795" s="119"/>
      <c r="J795" s="119"/>
      <c r="K795" s="119"/>
      <c r="L795" s="148"/>
      <c r="O795" s="47"/>
      <c r="Q795" s="47"/>
      <c r="S795" s="47"/>
      <c r="T795" s="47"/>
    </row>
    <row r="796" spans="1:20" ht="15.75" hidden="1" outlineLevel="1" x14ac:dyDescent="0.25">
      <c r="A796" s="128"/>
      <c r="B796" s="30"/>
      <c r="C796" s="31"/>
      <c r="D796" s="346">
        <f>[19]Šiluma!$E$71</f>
        <v>0</v>
      </c>
      <c r="E796" s="129"/>
      <c r="F796" s="331"/>
      <c r="G796" s="332"/>
      <c r="H796" s="119"/>
      <c r="I796" s="119"/>
      <c r="J796" s="119"/>
      <c r="K796" s="119"/>
      <c r="L796" s="148"/>
      <c r="O796" s="47"/>
      <c r="Q796" s="47"/>
      <c r="S796" s="47"/>
      <c r="T796" s="47"/>
    </row>
    <row r="797" spans="1:20" ht="15.75" hidden="1" outlineLevel="1" x14ac:dyDescent="0.25">
      <c r="A797" s="128"/>
      <c r="B797" s="30"/>
      <c r="C797" s="31"/>
      <c r="D797" s="346">
        <f>[20]Šiluma!$E$71</f>
        <v>0</v>
      </c>
      <c r="E797" s="129"/>
      <c r="F797" s="331"/>
      <c r="G797" s="332"/>
      <c r="H797" s="119"/>
      <c r="I797" s="119"/>
      <c r="J797" s="119"/>
      <c r="K797" s="119"/>
      <c r="L797" s="148"/>
      <c r="O797" s="47"/>
      <c r="Q797" s="47"/>
      <c r="S797" s="47"/>
      <c r="T797" s="47"/>
    </row>
    <row r="798" spans="1:20" ht="15.75" hidden="1" outlineLevel="1" x14ac:dyDescent="0.25">
      <c r="A798" s="128"/>
      <c r="B798" s="30"/>
      <c r="C798" s="31"/>
      <c r="D798" s="346">
        <f>[21]Šiluma!$E$71</f>
        <v>0</v>
      </c>
      <c r="E798" s="129"/>
      <c r="F798" s="331"/>
      <c r="G798" s="332"/>
      <c r="H798" s="119"/>
      <c r="I798" s="119"/>
      <c r="J798" s="119"/>
      <c r="K798" s="119"/>
      <c r="L798" s="148"/>
      <c r="O798" s="47"/>
      <c r="Q798" s="47"/>
      <c r="S798" s="47"/>
      <c r="T798" s="47"/>
    </row>
    <row r="799" spans="1:20" ht="15.75" hidden="1" outlineLevel="1" x14ac:dyDescent="0.25">
      <c r="A799" s="128"/>
      <c r="B799" s="30"/>
      <c r="C799" s="31"/>
      <c r="D799" s="346">
        <f>[22]Šiluma!$E$71</f>
        <v>0</v>
      </c>
      <c r="E799" s="129"/>
      <c r="F799" s="331"/>
      <c r="G799" s="332"/>
      <c r="H799" s="119"/>
      <c r="I799" s="119"/>
      <c r="J799" s="119"/>
      <c r="K799" s="119"/>
      <c r="L799" s="148"/>
      <c r="O799" s="47"/>
      <c r="Q799" s="47"/>
      <c r="S799" s="47"/>
      <c r="T799" s="47"/>
    </row>
    <row r="800" spans="1:20" ht="15.75" hidden="1" outlineLevel="1" x14ac:dyDescent="0.25">
      <c r="A800" s="128"/>
      <c r="B800" s="30"/>
      <c r="C800" s="31"/>
      <c r="D800" s="346">
        <f>[23]Šiluma!$E$71</f>
        <v>0</v>
      </c>
      <c r="E800" s="129"/>
      <c r="F800" s="331"/>
      <c r="G800" s="332"/>
      <c r="H800" s="119"/>
      <c r="I800" s="119"/>
      <c r="J800" s="119"/>
      <c r="K800" s="119"/>
      <c r="L800" s="148"/>
      <c r="O800" s="47"/>
      <c r="Q800" s="47"/>
      <c r="S800" s="47"/>
      <c r="T800" s="47"/>
    </row>
    <row r="801" spans="1:20" ht="15.75" hidden="1" outlineLevel="1" x14ac:dyDescent="0.25">
      <c r="A801" s="128"/>
      <c r="B801" s="30"/>
      <c r="C801" s="31"/>
      <c r="D801" s="346">
        <f>[24]Šiluma!$E$71</f>
        <v>0</v>
      </c>
      <c r="E801" s="129"/>
      <c r="F801" s="331"/>
      <c r="G801" s="332"/>
      <c r="H801" s="119"/>
      <c r="I801" s="119"/>
      <c r="J801" s="119"/>
      <c r="K801" s="119"/>
      <c r="L801" s="148"/>
      <c r="O801" s="47"/>
      <c r="Q801" s="47"/>
      <c r="S801" s="47"/>
      <c r="T801" s="47"/>
    </row>
    <row r="802" spans="1:20" ht="15.75" collapsed="1" x14ac:dyDescent="0.25">
      <c r="A802" s="128" t="s">
        <v>126</v>
      </c>
      <c r="B802" s="30" t="s">
        <v>127</v>
      </c>
      <c r="C802" s="31" t="s">
        <v>116</v>
      </c>
      <c r="D802" s="346">
        <f>SUM(D790:D801)</f>
        <v>0</v>
      </c>
      <c r="E802" s="129"/>
      <c r="F802" s="331"/>
      <c r="G802" s="332"/>
      <c r="H802" s="119"/>
      <c r="I802" s="119"/>
      <c r="J802" s="119"/>
      <c r="K802" s="119"/>
      <c r="L802" s="148"/>
      <c r="O802" s="47"/>
      <c r="Q802" s="47"/>
      <c r="S802" s="47"/>
      <c r="T802" s="47"/>
    </row>
    <row r="803" spans="1:20" ht="15.75" hidden="1" outlineLevel="1" x14ac:dyDescent="0.25">
      <c r="A803" s="128"/>
      <c r="B803" s="30"/>
      <c r="C803" s="31"/>
      <c r="D803" s="346">
        <f>[13]Šiluma!$E$72</f>
        <v>0</v>
      </c>
      <c r="E803" s="129"/>
      <c r="F803" s="331"/>
      <c r="G803" s="332"/>
      <c r="H803" s="119"/>
      <c r="I803" s="119"/>
      <c r="J803" s="119"/>
      <c r="K803" s="119"/>
      <c r="L803" s="148"/>
      <c r="O803" s="47"/>
      <c r="Q803" s="47"/>
      <c r="S803" s="47"/>
      <c r="T803" s="47"/>
    </row>
    <row r="804" spans="1:20" ht="15.75" hidden="1" outlineLevel="1" x14ac:dyDescent="0.25">
      <c r="A804" s="128"/>
      <c r="B804" s="30"/>
      <c r="C804" s="31"/>
      <c r="D804" s="346">
        <f>[14]Šiluma!$E$72</f>
        <v>0</v>
      </c>
      <c r="E804" s="129"/>
      <c r="F804" s="331"/>
      <c r="G804" s="332"/>
      <c r="H804" s="119"/>
      <c r="I804" s="119"/>
      <c r="J804" s="119"/>
      <c r="K804" s="119"/>
      <c r="L804" s="148"/>
      <c r="O804" s="47"/>
      <c r="Q804" s="47"/>
      <c r="S804" s="47"/>
      <c r="T804" s="47"/>
    </row>
    <row r="805" spans="1:20" ht="15.75" hidden="1" outlineLevel="1" x14ac:dyDescent="0.25">
      <c r="A805" s="128"/>
      <c r="B805" s="30"/>
      <c r="C805" s="31"/>
      <c r="D805" s="346">
        <f>[15]Šiluma!$E$72</f>
        <v>0</v>
      </c>
      <c r="E805" s="129"/>
      <c r="F805" s="331"/>
      <c r="G805" s="332"/>
      <c r="H805" s="119"/>
      <c r="I805" s="119"/>
      <c r="J805" s="119"/>
      <c r="K805" s="119"/>
      <c r="L805" s="148"/>
      <c r="O805" s="47"/>
      <c r="Q805" s="47"/>
      <c r="S805" s="47"/>
      <c r="T805" s="47"/>
    </row>
    <row r="806" spans="1:20" ht="15.75" hidden="1" outlineLevel="1" x14ac:dyDescent="0.25">
      <c r="A806" s="128"/>
      <c r="B806" s="30"/>
      <c r="C806" s="31"/>
      <c r="D806" s="346">
        <f>[16]Šiluma!$E$72</f>
        <v>0</v>
      </c>
      <c r="E806" s="129"/>
      <c r="F806" s="331"/>
      <c r="G806" s="332"/>
      <c r="H806" s="119"/>
      <c r="I806" s="119"/>
      <c r="J806" s="119"/>
      <c r="K806" s="119"/>
      <c r="L806" s="148"/>
      <c r="O806" s="47"/>
      <c r="Q806" s="47"/>
      <c r="S806" s="47"/>
      <c r="T806" s="47"/>
    </row>
    <row r="807" spans="1:20" ht="15.75" hidden="1" outlineLevel="1" x14ac:dyDescent="0.25">
      <c r="A807" s="128"/>
      <c r="B807" s="30"/>
      <c r="C807" s="31"/>
      <c r="D807" s="346">
        <f>[17]Šiluma!$E$72</f>
        <v>0</v>
      </c>
      <c r="E807" s="129"/>
      <c r="F807" s="331"/>
      <c r="G807" s="332"/>
      <c r="H807" s="119"/>
      <c r="I807" s="119"/>
      <c r="J807" s="119"/>
      <c r="K807" s="119"/>
      <c r="L807" s="148"/>
      <c r="O807" s="47"/>
      <c r="Q807" s="47"/>
      <c r="S807" s="47"/>
      <c r="T807" s="47"/>
    </row>
    <row r="808" spans="1:20" ht="15.75" hidden="1" outlineLevel="1" x14ac:dyDescent="0.25">
      <c r="A808" s="128"/>
      <c r="B808" s="30"/>
      <c r="C808" s="31"/>
      <c r="D808" s="346">
        <f>[18]Šiluma!$E$72</f>
        <v>0</v>
      </c>
      <c r="E808" s="129"/>
      <c r="F808" s="331"/>
      <c r="G808" s="332"/>
      <c r="H808" s="119"/>
      <c r="I808" s="119"/>
      <c r="J808" s="119"/>
      <c r="K808" s="119"/>
      <c r="L808" s="148"/>
      <c r="O808" s="47"/>
      <c r="Q808" s="47"/>
      <c r="S808" s="47"/>
      <c r="T808" s="47"/>
    </row>
    <row r="809" spans="1:20" ht="15.75" hidden="1" outlineLevel="1" x14ac:dyDescent="0.25">
      <c r="A809" s="128"/>
      <c r="B809" s="30"/>
      <c r="C809" s="31"/>
      <c r="D809" s="346">
        <f>[19]Šiluma!$E$72</f>
        <v>0</v>
      </c>
      <c r="E809" s="129"/>
      <c r="F809" s="331"/>
      <c r="G809" s="332"/>
      <c r="H809" s="119"/>
      <c r="I809" s="119"/>
      <c r="J809" s="119"/>
      <c r="K809" s="119"/>
      <c r="L809" s="148"/>
      <c r="O809" s="47"/>
      <c r="Q809" s="47"/>
      <c r="S809" s="47"/>
      <c r="T809" s="47"/>
    </row>
    <row r="810" spans="1:20" ht="15.75" hidden="1" outlineLevel="1" x14ac:dyDescent="0.25">
      <c r="A810" s="128"/>
      <c r="B810" s="30"/>
      <c r="C810" s="31"/>
      <c r="D810" s="346">
        <f>[20]Šiluma!$E$72</f>
        <v>0</v>
      </c>
      <c r="E810" s="129"/>
      <c r="F810" s="331"/>
      <c r="G810" s="332"/>
      <c r="H810" s="119"/>
      <c r="I810" s="119"/>
      <c r="J810" s="119"/>
      <c r="K810" s="119"/>
      <c r="L810" s="148"/>
      <c r="O810" s="47"/>
      <c r="Q810" s="47"/>
      <c r="S810" s="47"/>
      <c r="T810" s="47"/>
    </row>
    <row r="811" spans="1:20" ht="15.75" hidden="1" outlineLevel="1" x14ac:dyDescent="0.25">
      <c r="A811" s="128"/>
      <c r="B811" s="30"/>
      <c r="C811" s="31"/>
      <c r="D811" s="346">
        <f>[21]Šiluma!$E$72</f>
        <v>0</v>
      </c>
      <c r="E811" s="129"/>
      <c r="F811" s="331"/>
      <c r="G811" s="332"/>
      <c r="H811" s="119"/>
      <c r="I811" s="119"/>
      <c r="J811" s="119"/>
      <c r="K811" s="119"/>
      <c r="L811" s="148"/>
      <c r="O811" s="47"/>
      <c r="Q811" s="47"/>
      <c r="S811" s="47"/>
      <c r="T811" s="47"/>
    </row>
    <row r="812" spans="1:20" ht="15.75" hidden="1" outlineLevel="1" x14ac:dyDescent="0.25">
      <c r="A812" s="128"/>
      <c r="B812" s="30"/>
      <c r="C812" s="31"/>
      <c r="D812" s="346">
        <f>[22]Šiluma!$E$72</f>
        <v>0</v>
      </c>
      <c r="E812" s="129"/>
      <c r="F812" s="331"/>
      <c r="G812" s="332"/>
      <c r="H812" s="119"/>
      <c r="I812" s="119"/>
      <c r="J812" s="119"/>
      <c r="K812" s="119"/>
      <c r="L812" s="148"/>
      <c r="O812" s="47"/>
      <c r="Q812" s="47"/>
      <c r="S812" s="47"/>
      <c r="T812" s="47"/>
    </row>
    <row r="813" spans="1:20" ht="15.75" hidden="1" outlineLevel="1" x14ac:dyDescent="0.25">
      <c r="A813" s="128"/>
      <c r="B813" s="30"/>
      <c r="C813" s="31"/>
      <c r="D813" s="346">
        <f>[23]Šiluma!$E$72</f>
        <v>0</v>
      </c>
      <c r="E813" s="129"/>
      <c r="F813" s="331"/>
      <c r="G813" s="332"/>
      <c r="H813" s="119"/>
      <c r="I813" s="119"/>
      <c r="J813" s="119"/>
      <c r="K813" s="119"/>
      <c r="L813" s="148"/>
      <c r="O813" s="47"/>
      <c r="Q813" s="47"/>
      <c r="S813" s="47"/>
      <c r="T813" s="47"/>
    </row>
    <row r="814" spans="1:20" ht="15.75" hidden="1" outlineLevel="1" x14ac:dyDescent="0.25">
      <c r="A814" s="128"/>
      <c r="B814" s="30"/>
      <c r="C814" s="31"/>
      <c r="D814" s="346">
        <f>[24]Šiluma!$E$72</f>
        <v>0</v>
      </c>
      <c r="E814" s="129"/>
      <c r="F814" s="331"/>
      <c r="G814" s="332"/>
      <c r="H814" s="119"/>
      <c r="I814" s="119"/>
      <c r="J814" s="119"/>
      <c r="K814" s="119"/>
      <c r="L814" s="148"/>
      <c r="O814" s="47"/>
      <c r="Q814" s="47"/>
      <c r="S814" s="47"/>
      <c r="T814" s="47"/>
    </row>
    <row r="815" spans="1:20" ht="15.75" collapsed="1" x14ac:dyDescent="0.25">
      <c r="A815" s="128" t="s">
        <v>128</v>
      </c>
      <c r="B815" s="30" t="s">
        <v>129</v>
      </c>
      <c r="C815" s="31" t="s">
        <v>119</v>
      </c>
      <c r="D815" s="346">
        <f>SUM(D803:D814)</f>
        <v>0</v>
      </c>
      <c r="E815" s="129"/>
      <c r="F815" s="331"/>
      <c r="G815" s="332"/>
      <c r="H815" s="119"/>
      <c r="I815" s="119"/>
      <c r="J815" s="119"/>
      <c r="K815" s="119"/>
      <c r="L815" s="148"/>
      <c r="O815" s="47"/>
      <c r="Q815" s="47"/>
      <c r="S815" s="47"/>
      <c r="T815" s="47"/>
    </row>
    <row r="816" spans="1:20" ht="15.75" hidden="1" outlineLevel="1" x14ac:dyDescent="0.25">
      <c r="A816" s="128"/>
      <c r="B816" s="30"/>
      <c r="C816" s="31"/>
      <c r="D816" s="346">
        <f>[13]Šiluma!$E$73</f>
        <v>0</v>
      </c>
      <c r="E816" s="129"/>
      <c r="F816" s="331"/>
      <c r="G816" s="332"/>
      <c r="H816" s="119"/>
      <c r="I816" s="119"/>
      <c r="J816" s="119"/>
      <c r="K816" s="119"/>
      <c r="L816" s="148"/>
      <c r="O816" s="47"/>
      <c r="Q816" s="47"/>
      <c r="S816" s="47"/>
      <c r="T816" s="47"/>
    </row>
    <row r="817" spans="1:20" ht="15.75" hidden="1" outlineLevel="1" x14ac:dyDescent="0.25">
      <c r="A817" s="128"/>
      <c r="B817" s="30"/>
      <c r="C817" s="31"/>
      <c r="D817" s="346">
        <f>[14]Šiluma!$E$73</f>
        <v>0</v>
      </c>
      <c r="E817" s="129"/>
      <c r="F817" s="331"/>
      <c r="G817" s="332"/>
      <c r="H817" s="119"/>
      <c r="I817" s="119"/>
      <c r="J817" s="119"/>
      <c r="K817" s="119"/>
      <c r="L817" s="148"/>
      <c r="O817" s="47"/>
      <c r="Q817" s="47"/>
      <c r="S817" s="47"/>
      <c r="T817" s="47"/>
    </row>
    <row r="818" spans="1:20" ht="15.75" hidden="1" outlineLevel="1" x14ac:dyDescent="0.25">
      <c r="A818" s="128"/>
      <c r="B818" s="30"/>
      <c r="C818" s="31"/>
      <c r="D818" s="346">
        <f>[15]Šiluma!$E$73</f>
        <v>0</v>
      </c>
      <c r="E818" s="129"/>
      <c r="F818" s="331"/>
      <c r="G818" s="332"/>
      <c r="H818" s="119"/>
      <c r="I818" s="119"/>
      <c r="J818" s="119"/>
      <c r="K818" s="119"/>
      <c r="L818" s="148"/>
      <c r="O818" s="47"/>
      <c r="Q818" s="47"/>
      <c r="S818" s="47"/>
      <c r="T818" s="47"/>
    </row>
    <row r="819" spans="1:20" ht="15.75" hidden="1" outlineLevel="1" x14ac:dyDescent="0.25">
      <c r="A819" s="128"/>
      <c r="B819" s="30"/>
      <c r="C819" s="31"/>
      <c r="D819" s="346">
        <f>[16]Šiluma!$E$73</f>
        <v>0</v>
      </c>
      <c r="E819" s="129"/>
      <c r="F819" s="331"/>
      <c r="G819" s="332"/>
      <c r="H819" s="119"/>
      <c r="I819" s="119"/>
      <c r="J819" s="119"/>
      <c r="K819" s="119"/>
      <c r="L819" s="148"/>
      <c r="O819" s="47"/>
      <c r="Q819" s="47"/>
      <c r="S819" s="47"/>
      <c r="T819" s="47"/>
    </row>
    <row r="820" spans="1:20" ht="15.75" hidden="1" outlineLevel="1" x14ac:dyDescent="0.25">
      <c r="A820" s="128"/>
      <c r="B820" s="30"/>
      <c r="C820" s="31"/>
      <c r="D820" s="346">
        <f>[17]Šiluma!$E$73</f>
        <v>0</v>
      </c>
      <c r="E820" s="129"/>
      <c r="F820" s="331"/>
      <c r="G820" s="332"/>
      <c r="H820" s="119"/>
      <c r="I820" s="119"/>
      <c r="J820" s="119"/>
      <c r="K820" s="119"/>
      <c r="L820" s="148"/>
      <c r="O820" s="47"/>
      <c r="Q820" s="47"/>
      <c r="S820" s="47"/>
      <c r="T820" s="47"/>
    </row>
    <row r="821" spans="1:20" ht="15.75" hidden="1" outlineLevel="1" x14ac:dyDescent="0.25">
      <c r="A821" s="128"/>
      <c r="B821" s="30"/>
      <c r="C821" s="31"/>
      <c r="D821" s="346">
        <f>[18]Šiluma!$E$73</f>
        <v>0</v>
      </c>
      <c r="E821" s="129"/>
      <c r="F821" s="331"/>
      <c r="G821" s="332"/>
      <c r="H821" s="119"/>
      <c r="I821" s="119"/>
      <c r="J821" s="119"/>
      <c r="K821" s="119"/>
      <c r="L821" s="148"/>
      <c r="O821" s="47"/>
      <c r="Q821" s="47"/>
      <c r="S821" s="47"/>
      <c r="T821" s="47"/>
    </row>
    <row r="822" spans="1:20" ht="15.75" hidden="1" outlineLevel="1" x14ac:dyDescent="0.25">
      <c r="A822" s="128"/>
      <c r="B822" s="30"/>
      <c r="C822" s="31"/>
      <c r="D822" s="346">
        <f>[19]Šiluma!$E$73</f>
        <v>0</v>
      </c>
      <c r="E822" s="129"/>
      <c r="F822" s="331"/>
      <c r="G822" s="332"/>
      <c r="H822" s="119"/>
      <c r="I822" s="119"/>
      <c r="J822" s="119"/>
      <c r="K822" s="119"/>
      <c r="L822" s="148"/>
      <c r="O822" s="47"/>
      <c r="Q822" s="47"/>
      <c r="S822" s="47"/>
      <c r="T822" s="47"/>
    </row>
    <row r="823" spans="1:20" ht="15.75" hidden="1" outlineLevel="1" x14ac:dyDescent="0.25">
      <c r="A823" s="128"/>
      <c r="B823" s="30"/>
      <c r="C823" s="31"/>
      <c r="D823" s="346">
        <f>[20]Šiluma!$E$73</f>
        <v>0</v>
      </c>
      <c r="E823" s="129"/>
      <c r="F823" s="331"/>
      <c r="G823" s="332"/>
      <c r="H823" s="119"/>
      <c r="I823" s="119"/>
      <c r="J823" s="119"/>
      <c r="K823" s="119"/>
      <c r="L823" s="148"/>
      <c r="O823" s="47"/>
      <c r="Q823" s="47"/>
      <c r="S823" s="47"/>
      <c r="T823" s="47"/>
    </row>
    <row r="824" spans="1:20" ht="15.75" hidden="1" outlineLevel="1" x14ac:dyDescent="0.25">
      <c r="A824" s="128"/>
      <c r="B824" s="30"/>
      <c r="C824" s="31"/>
      <c r="D824" s="346">
        <f>[21]Šiluma!$E$73</f>
        <v>0</v>
      </c>
      <c r="E824" s="129"/>
      <c r="F824" s="331"/>
      <c r="G824" s="332"/>
      <c r="H824" s="119"/>
      <c r="I824" s="119"/>
      <c r="J824" s="119"/>
      <c r="K824" s="119"/>
      <c r="L824" s="148"/>
      <c r="O824" s="47"/>
      <c r="Q824" s="47"/>
      <c r="S824" s="47"/>
      <c r="T824" s="47"/>
    </row>
    <row r="825" spans="1:20" ht="15.75" hidden="1" outlineLevel="1" x14ac:dyDescent="0.25">
      <c r="A825" s="128"/>
      <c r="B825" s="30"/>
      <c r="C825" s="31"/>
      <c r="D825" s="346">
        <f>[22]Šiluma!$E$73</f>
        <v>0</v>
      </c>
      <c r="E825" s="129"/>
      <c r="F825" s="331"/>
      <c r="G825" s="332"/>
      <c r="H825" s="119"/>
      <c r="I825" s="119"/>
      <c r="J825" s="119"/>
      <c r="K825" s="119"/>
      <c r="L825" s="148"/>
      <c r="O825" s="47"/>
      <c r="Q825" s="47"/>
      <c r="S825" s="47"/>
      <c r="T825" s="47"/>
    </row>
    <row r="826" spans="1:20" ht="15.75" hidden="1" outlineLevel="1" x14ac:dyDescent="0.25">
      <c r="A826" s="128"/>
      <c r="B826" s="30"/>
      <c r="C826" s="31"/>
      <c r="D826" s="346">
        <f>[23]Šiluma!$E$73</f>
        <v>0</v>
      </c>
      <c r="E826" s="129"/>
      <c r="F826" s="331"/>
      <c r="G826" s="332"/>
      <c r="H826" s="119"/>
      <c r="I826" s="119"/>
      <c r="J826" s="119"/>
      <c r="K826" s="119"/>
      <c r="L826" s="148"/>
      <c r="O826" s="47"/>
      <c r="Q826" s="47"/>
      <c r="S826" s="47"/>
      <c r="T826" s="47"/>
    </row>
    <row r="827" spans="1:20" ht="15.75" hidden="1" outlineLevel="1" x14ac:dyDescent="0.25">
      <c r="A827" s="128"/>
      <c r="B827" s="30"/>
      <c r="C827" s="31"/>
      <c r="D827" s="346">
        <f>[24]Šiluma!$E$73</f>
        <v>0</v>
      </c>
      <c r="E827" s="129"/>
      <c r="F827" s="331"/>
      <c r="G827" s="332"/>
      <c r="H827" s="119"/>
      <c r="I827" s="119"/>
      <c r="J827" s="119"/>
      <c r="K827" s="119"/>
      <c r="L827" s="148"/>
      <c r="O827" s="47"/>
      <c r="Q827" s="47"/>
      <c r="S827" s="47"/>
      <c r="T827" s="47"/>
    </row>
    <row r="828" spans="1:20" ht="15.75" collapsed="1" x14ac:dyDescent="0.25">
      <c r="A828" s="128" t="s">
        <v>130</v>
      </c>
      <c r="B828" s="30" t="s">
        <v>131</v>
      </c>
      <c r="C828" s="31" t="s">
        <v>116</v>
      </c>
      <c r="D828" s="346">
        <f>SUM(D816:D827)</f>
        <v>0</v>
      </c>
      <c r="E828" s="129"/>
      <c r="F828" s="331"/>
      <c r="G828" s="332"/>
      <c r="H828" s="119"/>
      <c r="I828" s="119"/>
      <c r="J828" s="119"/>
      <c r="K828" s="119"/>
      <c r="L828" s="148"/>
      <c r="O828" s="47"/>
      <c r="Q828" s="47"/>
      <c r="S828" s="47"/>
      <c r="T828" s="47"/>
    </row>
    <row r="829" spans="1:20" ht="15.75" hidden="1" outlineLevel="1" x14ac:dyDescent="0.25">
      <c r="A829" s="128"/>
      <c r="B829" s="30"/>
      <c r="C829" s="31"/>
      <c r="D829" s="346">
        <f>[13]Šiluma!$E$74</f>
        <v>0</v>
      </c>
      <c r="E829" s="129"/>
      <c r="F829" s="331"/>
      <c r="G829" s="332"/>
      <c r="H829" s="119"/>
      <c r="I829" s="119"/>
      <c r="J829" s="119"/>
      <c r="K829" s="119"/>
      <c r="L829" s="148"/>
      <c r="O829" s="47"/>
      <c r="Q829" s="47"/>
      <c r="S829" s="47"/>
      <c r="T829" s="47"/>
    </row>
    <row r="830" spans="1:20" ht="15.75" hidden="1" outlineLevel="1" x14ac:dyDescent="0.25">
      <c r="A830" s="128"/>
      <c r="B830" s="30"/>
      <c r="C830" s="31"/>
      <c r="D830" s="346">
        <f>[14]Šiluma!$E$74</f>
        <v>0</v>
      </c>
      <c r="E830" s="129"/>
      <c r="F830" s="331"/>
      <c r="G830" s="332"/>
      <c r="H830" s="119"/>
      <c r="I830" s="119"/>
      <c r="J830" s="119"/>
      <c r="K830" s="119"/>
      <c r="L830" s="148"/>
      <c r="O830" s="47"/>
      <c r="Q830" s="47"/>
      <c r="S830" s="47"/>
      <c r="T830" s="47"/>
    </row>
    <row r="831" spans="1:20" ht="15.75" hidden="1" outlineLevel="1" x14ac:dyDescent="0.25">
      <c r="A831" s="128"/>
      <c r="B831" s="30"/>
      <c r="C831" s="31"/>
      <c r="D831" s="346">
        <f>[15]Šiluma!$E$74</f>
        <v>0</v>
      </c>
      <c r="E831" s="129"/>
      <c r="F831" s="331"/>
      <c r="G831" s="332"/>
      <c r="H831" s="119"/>
      <c r="I831" s="119"/>
      <c r="J831" s="119"/>
      <c r="K831" s="119"/>
      <c r="L831" s="148"/>
      <c r="O831" s="47"/>
      <c r="Q831" s="47"/>
      <c r="S831" s="47"/>
      <c r="T831" s="47"/>
    </row>
    <row r="832" spans="1:20" ht="15.75" hidden="1" outlineLevel="1" x14ac:dyDescent="0.25">
      <c r="A832" s="128"/>
      <c r="B832" s="30"/>
      <c r="C832" s="31"/>
      <c r="D832" s="346">
        <f>[16]Šiluma!$E$74</f>
        <v>0</v>
      </c>
      <c r="E832" s="129"/>
      <c r="F832" s="331"/>
      <c r="G832" s="332"/>
      <c r="H832" s="119"/>
      <c r="I832" s="119"/>
      <c r="J832" s="119"/>
      <c r="K832" s="119"/>
      <c r="L832" s="148"/>
      <c r="O832" s="47"/>
      <c r="Q832" s="47"/>
      <c r="S832" s="47"/>
      <c r="T832" s="47"/>
    </row>
    <row r="833" spans="1:20" ht="15.75" hidden="1" outlineLevel="1" x14ac:dyDescent="0.25">
      <c r="A833" s="128"/>
      <c r="B833" s="30"/>
      <c r="C833" s="31"/>
      <c r="D833" s="346">
        <f>[17]Šiluma!$E$74</f>
        <v>0</v>
      </c>
      <c r="E833" s="129"/>
      <c r="F833" s="331"/>
      <c r="G833" s="332"/>
      <c r="H833" s="119"/>
      <c r="I833" s="119"/>
      <c r="J833" s="119"/>
      <c r="K833" s="119"/>
      <c r="L833" s="148"/>
      <c r="O833" s="47"/>
      <c r="Q833" s="47"/>
      <c r="S833" s="47"/>
      <c r="T833" s="47"/>
    </row>
    <row r="834" spans="1:20" ht="15.75" hidden="1" outlineLevel="1" x14ac:dyDescent="0.25">
      <c r="A834" s="128"/>
      <c r="B834" s="30"/>
      <c r="C834" s="31"/>
      <c r="D834" s="346">
        <f>[18]Šiluma!$E$74</f>
        <v>0</v>
      </c>
      <c r="E834" s="129"/>
      <c r="F834" s="331"/>
      <c r="G834" s="332"/>
      <c r="H834" s="119"/>
      <c r="I834" s="119"/>
      <c r="J834" s="119"/>
      <c r="K834" s="119"/>
      <c r="L834" s="148"/>
      <c r="O834" s="47"/>
      <c r="Q834" s="47"/>
      <c r="S834" s="47"/>
      <c r="T834" s="47"/>
    </row>
    <row r="835" spans="1:20" ht="15.75" hidden="1" outlineLevel="1" x14ac:dyDescent="0.25">
      <c r="A835" s="128"/>
      <c r="B835" s="30"/>
      <c r="C835" s="31"/>
      <c r="D835" s="346">
        <f>[19]Šiluma!$E$74</f>
        <v>0</v>
      </c>
      <c r="E835" s="129"/>
      <c r="F835" s="331"/>
      <c r="G835" s="332"/>
      <c r="H835" s="119"/>
      <c r="I835" s="119"/>
      <c r="J835" s="119"/>
      <c r="K835" s="119"/>
      <c r="L835" s="148"/>
      <c r="O835" s="47"/>
      <c r="Q835" s="47"/>
      <c r="S835" s="47"/>
      <c r="T835" s="47"/>
    </row>
    <row r="836" spans="1:20" ht="15.75" hidden="1" outlineLevel="1" x14ac:dyDescent="0.25">
      <c r="A836" s="128"/>
      <c r="B836" s="30"/>
      <c r="C836" s="31"/>
      <c r="D836" s="346">
        <f>[20]Šiluma!$E$74</f>
        <v>0</v>
      </c>
      <c r="E836" s="129"/>
      <c r="F836" s="331"/>
      <c r="G836" s="332"/>
      <c r="H836" s="119"/>
      <c r="I836" s="119"/>
      <c r="J836" s="119"/>
      <c r="K836" s="119"/>
      <c r="L836" s="148"/>
      <c r="O836" s="47"/>
      <c r="Q836" s="47"/>
      <c r="S836" s="47"/>
      <c r="T836" s="47"/>
    </row>
    <row r="837" spans="1:20" ht="15.75" hidden="1" outlineLevel="1" x14ac:dyDescent="0.25">
      <c r="A837" s="128"/>
      <c r="B837" s="30"/>
      <c r="C837" s="31"/>
      <c r="D837" s="346">
        <f>[21]Šiluma!$E$74</f>
        <v>0</v>
      </c>
      <c r="E837" s="129"/>
      <c r="F837" s="331"/>
      <c r="G837" s="332"/>
      <c r="H837" s="119"/>
      <c r="I837" s="119"/>
      <c r="J837" s="119"/>
      <c r="K837" s="119"/>
      <c r="L837" s="148"/>
      <c r="O837" s="47"/>
      <c r="Q837" s="47"/>
      <c r="S837" s="47"/>
      <c r="T837" s="47"/>
    </row>
    <row r="838" spans="1:20" ht="15.75" hidden="1" outlineLevel="1" x14ac:dyDescent="0.25">
      <c r="A838" s="128"/>
      <c r="B838" s="30"/>
      <c r="C838" s="31"/>
      <c r="D838" s="346">
        <f>[22]Šiluma!$E$74</f>
        <v>0</v>
      </c>
      <c r="E838" s="129"/>
      <c r="F838" s="331"/>
      <c r="G838" s="332"/>
      <c r="H838" s="119"/>
      <c r="I838" s="119"/>
      <c r="J838" s="119"/>
      <c r="K838" s="119"/>
      <c r="L838" s="148"/>
      <c r="O838" s="47"/>
      <c r="Q838" s="47"/>
      <c r="S838" s="47"/>
      <c r="T838" s="47"/>
    </row>
    <row r="839" spans="1:20" ht="15.75" hidden="1" outlineLevel="1" x14ac:dyDescent="0.25">
      <c r="A839" s="128"/>
      <c r="B839" s="30"/>
      <c r="C839" s="31"/>
      <c r="D839" s="346">
        <f>[23]Šiluma!$E$74</f>
        <v>0</v>
      </c>
      <c r="E839" s="129"/>
      <c r="F839" s="331"/>
      <c r="G839" s="332"/>
      <c r="H839" s="119"/>
      <c r="I839" s="119"/>
      <c r="J839" s="119"/>
      <c r="K839" s="119"/>
      <c r="L839" s="148"/>
      <c r="O839" s="47"/>
      <c r="Q839" s="47"/>
      <c r="S839" s="47"/>
      <c r="T839" s="47"/>
    </row>
    <row r="840" spans="1:20" ht="15.75" hidden="1" outlineLevel="1" x14ac:dyDescent="0.25">
      <c r="A840" s="128"/>
      <c r="B840" s="30"/>
      <c r="C840" s="31"/>
      <c r="D840" s="346">
        <f>[24]Šiluma!$E$74</f>
        <v>0</v>
      </c>
      <c r="E840" s="129"/>
      <c r="F840" s="331"/>
      <c r="G840" s="332"/>
      <c r="H840" s="119"/>
      <c r="I840" s="119"/>
      <c r="J840" s="119"/>
      <c r="K840" s="119"/>
      <c r="L840" s="148"/>
      <c r="O840" s="47"/>
      <c r="Q840" s="47"/>
      <c r="S840" s="47"/>
      <c r="T840" s="47"/>
    </row>
    <row r="841" spans="1:20" ht="15.75" collapsed="1" x14ac:dyDescent="0.25">
      <c r="A841" s="128" t="s">
        <v>132</v>
      </c>
      <c r="B841" s="30" t="s">
        <v>133</v>
      </c>
      <c r="C841" s="31" t="s">
        <v>119</v>
      </c>
      <c r="D841" s="346">
        <f>SUM(D829:D840)</f>
        <v>0</v>
      </c>
      <c r="E841" s="129"/>
      <c r="F841" s="331"/>
      <c r="G841" s="332"/>
      <c r="H841" s="119"/>
      <c r="I841" s="119"/>
      <c r="J841" s="119"/>
      <c r="K841" s="119"/>
      <c r="L841" s="148"/>
      <c r="O841" s="47"/>
      <c r="Q841" s="47"/>
      <c r="S841" s="47"/>
      <c r="T841" s="47"/>
    </row>
    <row r="842" spans="1:20" ht="15.75" hidden="1" outlineLevel="1" x14ac:dyDescent="0.25">
      <c r="A842" s="128"/>
      <c r="B842" s="30"/>
      <c r="C842" s="31"/>
      <c r="D842" s="346">
        <f>[13]Šiluma!$E$75</f>
        <v>0</v>
      </c>
      <c r="E842" s="129"/>
      <c r="F842" s="331"/>
      <c r="G842" s="332"/>
      <c r="H842" s="119"/>
      <c r="I842" s="119"/>
      <c r="J842" s="119"/>
      <c r="K842" s="119"/>
      <c r="L842" s="148"/>
      <c r="O842" s="47"/>
      <c r="Q842" s="47"/>
      <c r="S842" s="47"/>
      <c r="T842" s="47"/>
    </row>
    <row r="843" spans="1:20" ht="15.75" hidden="1" outlineLevel="1" x14ac:dyDescent="0.25">
      <c r="A843" s="128"/>
      <c r="B843" s="30"/>
      <c r="C843" s="31"/>
      <c r="D843" s="346">
        <f>[14]Šiluma!$E$75</f>
        <v>0</v>
      </c>
      <c r="E843" s="129"/>
      <c r="F843" s="331"/>
      <c r="G843" s="332"/>
      <c r="H843" s="119"/>
      <c r="I843" s="119"/>
      <c r="J843" s="119"/>
      <c r="K843" s="119"/>
      <c r="L843" s="148"/>
      <c r="O843" s="47"/>
      <c r="Q843" s="47"/>
      <c r="S843" s="47"/>
      <c r="T843" s="47"/>
    </row>
    <row r="844" spans="1:20" ht="15.75" hidden="1" outlineLevel="1" x14ac:dyDescent="0.25">
      <c r="A844" s="128"/>
      <c r="B844" s="30"/>
      <c r="C844" s="31"/>
      <c r="D844" s="346">
        <f>[15]Šiluma!$E$75</f>
        <v>0</v>
      </c>
      <c r="E844" s="129"/>
      <c r="F844" s="331"/>
      <c r="G844" s="332"/>
      <c r="H844" s="119"/>
      <c r="I844" s="119"/>
      <c r="J844" s="119"/>
      <c r="K844" s="119"/>
      <c r="L844" s="148"/>
      <c r="O844" s="47"/>
      <c r="Q844" s="47"/>
      <c r="S844" s="47"/>
      <c r="T844" s="47"/>
    </row>
    <row r="845" spans="1:20" ht="15.75" hidden="1" outlineLevel="1" x14ac:dyDescent="0.25">
      <c r="A845" s="128"/>
      <c r="B845" s="30"/>
      <c r="C845" s="31"/>
      <c r="D845" s="346">
        <f>[16]Šiluma!$E$75</f>
        <v>0</v>
      </c>
      <c r="E845" s="129"/>
      <c r="F845" s="331"/>
      <c r="G845" s="332"/>
      <c r="H845" s="119"/>
      <c r="I845" s="119"/>
      <c r="J845" s="119"/>
      <c r="K845" s="119"/>
      <c r="L845" s="148"/>
      <c r="O845" s="47"/>
      <c r="Q845" s="47"/>
      <c r="S845" s="47"/>
      <c r="T845" s="47"/>
    </row>
    <row r="846" spans="1:20" ht="15.75" hidden="1" outlineLevel="1" x14ac:dyDescent="0.25">
      <c r="A846" s="128"/>
      <c r="B846" s="30"/>
      <c r="C846" s="31"/>
      <c r="D846" s="346">
        <f>[17]Šiluma!$E$75</f>
        <v>0</v>
      </c>
      <c r="E846" s="129"/>
      <c r="F846" s="331"/>
      <c r="G846" s="332"/>
      <c r="H846" s="119"/>
      <c r="I846" s="119"/>
      <c r="J846" s="119"/>
      <c r="K846" s="119"/>
      <c r="L846" s="148"/>
      <c r="O846" s="47"/>
      <c r="Q846" s="47"/>
      <c r="S846" s="47"/>
      <c r="T846" s="47"/>
    </row>
    <row r="847" spans="1:20" ht="15.75" hidden="1" outlineLevel="1" x14ac:dyDescent="0.25">
      <c r="A847" s="128"/>
      <c r="B847" s="30"/>
      <c r="C847" s="31"/>
      <c r="D847" s="346">
        <f>[18]Šiluma!$E$75</f>
        <v>0</v>
      </c>
      <c r="E847" s="129"/>
      <c r="F847" s="331"/>
      <c r="G847" s="332"/>
      <c r="H847" s="119"/>
      <c r="I847" s="119"/>
      <c r="J847" s="119"/>
      <c r="K847" s="119"/>
      <c r="L847" s="148"/>
      <c r="O847" s="47"/>
      <c r="Q847" s="47"/>
      <c r="S847" s="47"/>
      <c r="T847" s="47"/>
    </row>
    <row r="848" spans="1:20" ht="15.75" hidden="1" outlineLevel="1" x14ac:dyDescent="0.25">
      <c r="A848" s="128"/>
      <c r="B848" s="30"/>
      <c r="C848" s="31"/>
      <c r="D848" s="346">
        <f>[19]Šiluma!$E$75</f>
        <v>0</v>
      </c>
      <c r="E848" s="129"/>
      <c r="F848" s="331"/>
      <c r="G848" s="332"/>
      <c r="H848" s="119"/>
      <c r="I848" s="119"/>
      <c r="J848" s="119"/>
      <c r="K848" s="119"/>
      <c r="L848" s="148"/>
      <c r="O848" s="47"/>
      <c r="Q848" s="47"/>
      <c r="S848" s="47"/>
      <c r="T848" s="47"/>
    </row>
    <row r="849" spans="1:20" ht="15.75" hidden="1" outlineLevel="1" x14ac:dyDescent="0.25">
      <c r="A849" s="128"/>
      <c r="B849" s="30"/>
      <c r="C849" s="31"/>
      <c r="D849" s="346">
        <f>[20]Šiluma!$E$75</f>
        <v>0</v>
      </c>
      <c r="E849" s="129"/>
      <c r="F849" s="331"/>
      <c r="G849" s="332"/>
      <c r="H849" s="119"/>
      <c r="I849" s="119"/>
      <c r="J849" s="119"/>
      <c r="K849" s="119"/>
      <c r="L849" s="148"/>
      <c r="O849" s="47"/>
      <c r="Q849" s="47"/>
      <c r="S849" s="47"/>
      <c r="T849" s="47"/>
    </row>
    <row r="850" spans="1:20" ht="15.75" hidden="1" outlineLevel="1" x14ac:dyDescent="0.25">
      <c r="A850" s="128"/>
      <c r="B850" s="30"/>
      <c r="C850" s="31"/>
      <c r="D850" s="346">
        <f>[21]Šiluma!$E$75</f>
        <v>0</v>
      </c>
      <c r="E850" s="129"/>
      <c r="F850" s="331"/>
      <c r="G850" s="332"/>
      <c r="H850" s="119"/>
      <c r="I850" s="119"/>
      <c r="J850" s="119"/>
      <c r="K850" s="119"/>
      <c r="L850" s="148"/>
      <c r="O850" s="47"/>
      <c r="Q850" s="47"/>
      <c r="S850" s="47"/>
      <c r="T850" s="47"/>
    </row>
    <row r="851" spans="1:20" ht="15.75" hidden="1" outlineLevel="1" x14ac:dyDescent="0.25">
      <c r="A851" s="128"/>
      <c r="B851" s="30"/>
      <c r="C851" s="31"/>
      <c r="D851" s="346">
        <f>[22]Šiluma!$E$75</f>
        <v>0</v>
      </c>
      <c r="E851" s="129"/>
      <c r="F851" s="331"/>
      <c r="G851" s="332"/>
      <c r="H851" s="119"/>
      <c r="I851" s="119"/>
      <c r="J851" s="119"/>
      <c r="K851" s="119"/>
      <c r="L851" s="148"/>
      <c r="O851" s="47"/>
      <c r="Q851" s="47"/>
      <c r="S851" s="47"/>
      <c r="T851" s="47"/>
    </row>
    <row r="852" spans="1:20" ht="15.75" hidden="1" outlineLevel="1" x14ac:dyDescent="0.25">
      <c r="A852" s="128"/>
      <c r="B852" s="30"/>
      <c r="C852" s="31"/>
      <c r="D852" s="346">
        <f>[23]Šiluma!$E$75</f>
        <v>0</v>
      </c>
      <c r="E852" s="129"/>
      <c r="F852" s="331"/>
      <c r="G852" s="332"/>
      <c r="H852" s="119"/>
      <c r="I852" s="119"/>
      <c r="J852" s="119"/>
      <c r="K852" s="119"/>
      <c r="L852" s="148"/>
      <c r="O852" s="47"/>
      <c r="Q852" s="47"/>
      <c r="S852" s="47"/>
      <c r="T852" s="47"/>
    </row>
    <row r="853" spans="1:20" ht="15.75" hidden="1" outlineLevel="1" x14ac:dyDescent="0.25">
      <c r="A853" s="128"/>
      <c r="B853" s="30"/>
      <c r="C853" s="31"/>
      <c r="D853" s="346">
        <f>[24]Šiluma!$E$75</f>
        <v>0</v>
      </c>
      <c r="E853" s="129"/>
      <c r="F853" s="331"/>
      <c r="G853" s="332"/>
      <c r="H853" s="119"/>
      <c r="I853" s="119"/>
      <c r="J853" s="119"/>
      <c r="K853" s="119"/>
      <c r="L853" s="148"/>
      <c r="O853" s="47"/>
      <c r="Q853" s="47"/>
      <c r="S853" s="47"/>
      <c r="T853" s="47"/>
    </row>
    <row r="854" spans="1:20" ht="15.75" collapsed="1" x14ac:dyDescent="0.25">
      <c r="A854" s="128" t="s">
        <v>134</v>
      </c>
      <c r="B854" s="30" t="s">
        <v>135</v>
      </c>
      <c r="C854" s="31" t="s">
        <v>116</v>
      </c>
      <c r="D854" s="346">
        <f>SUM(D842:D853)</f>
        <v>0</v>
      </c>
      <c r="E854" s="129"/>
      <c r="F854" s="331"/>
      <c r="G854" s="332"/>
      <c r="H854" s="119"/>
      <c r="I854" s="119"/>
      <c r="J854" s="119"/>
      <c r="K854" s="119"/>
      <c r="L854" s="148"/>
      <c r="O854" s="47"/>
      <c r="Q854" s="47"/>
      <c r="S854" s="47"/>
      <c r="T854" s="47"/>
    </row>
    <row r="855" spans="1:20" ht="15.75" hidden="1" outlineLevel="1" x14ac:dyDescent="0.25">
      <c r="A855" s="130"/>
      <c r="B855" s="42"/>
      <c r="C855" s="43"/>
      <c r="D855" s="347">
        <f>[13]Šiluma!$E$76</f>
        <v>0</v>
      </c>
      <c r="E855" s="131"/>
      <c r="F855" s="335"/>
      <c r="G855" s="336"/>
      <c r="H855" s="119"/>
      <c r="I855" s="119"/>
      <c r="J855" s="119"/>
      <c r="K855" s="119"/>
      <c r="L855" s="148"/>
      <c r="O855" s="47"/>
      <c r="Q855" s="47"/>
      <c r="S855" s="47"/>
      <c r="T855" s="47"/>
    </row>
    <row r="856" spans="1:20" ht="15.75" hidden="1" outlineLevel="1" x14ac:dyDescent="0.25">
      <c r="A856" s="130"/>
      <c r="B856" s="42"/>
      <c r="C856" s="43"/>
      <c r="D856" s="347">
        <f>[14]Šiluma!$E$76</f>
        <v>0</v>
      </c>
      <c r="E856" s="131"/>
      <c r="F856" s="335"/>
      <c r="G856" s="336"/>
      <c r="H856" s="119"/>
      <c r="I856" s="119"/>
      <c r="J856" s="119"/>
      <c r="K856" s="119"/>
      <c r="L856" s="148"/>
      <c r="O856" s="47"/>
      <c r="Q856" s="47"/>
      <c r="S856" s="47"/>
      <c r="T856" s="47"/>
    </row>
    <row r="857" spans="1:20" ht="15.75" hidden="1" outlineLevel="1" x14ac:dyDescent="0.25">
      <c r="A857" s="130"/>
      <c r="B857" s="42"/>
      <c r="C857" s="43"/>
      <c r="D857" s="347">
        <f>[15]Šiluma!$E$76</f>
        <v>0</v>
      </c>
      <c r="E857" s="131"/>
      <c r="F857" s="335"/>
      <c r="G857" s="336"/>
      <c r="H857" s="119"/>
      <c r="I857" s="119"/>
      <c r="J857" s="119"/>
      <c r="K857" s="119"/>
      <c r="L857" s="148"/>
      <c r="O857" s="47"/>
      <c r="Q857" s="47"/>
      <c r="S857" s="47"/>
      <c r="T857" s="47"/>
    </row>
    <row r="858" spans="1:20" ht="15.75" hidden="1" outlineLevel="1" x14ac:dyDescent="0.25">
      <c r="A858" s="130"/>
      <c r="B858" s="42"/>
      <c r="C858" s="43"/>
      <c r="D858" s="347">
        <f>[16]Šiluma!$E$76</f>
        <v>0</v>
      </c>
      <c r="E858" s="131"/>
      <c r="F858" s="335"/>
      <c r="G858" s="336"/>
      <c r="H858" s="119"/>
      <c r="I858" s="119"/>
      <c r="J858" s="119"/>
      <c r="K858" s="119"/>
      <c r="L858" s="148"/>
      <c r="O858" s="47"/>
      <c r="Q858" s="47"/>
      <c r="S858" s="47"/>
      <c r="T858" s="47"/>
    </row>
    <row r="859" spans="1:20" ht="15.75" hidden="1" outlineLevel="1" x14ac:dyDescent="0.25">
      <c r="A859" s="130"/>
      <c r="B859" s="42"/>
      <c r="C859" s="43"/>
      <c r="D859" s="347">
        <f>[17]Šiluma!$E$76</f>
        <v>0</v>
      </c>
      <c r="E859" s="131"/>
      <c r="F859" s="335"/>
      <c r="G859" s="336"/>
      <c r="H859" s="119"/>
      <c r="I859" s="119"/>
      <c r="J859" s="119"/>
      <c r="K859" s="119"/>
      <c r="L859" s="148"/>
      <c r="O859" s="47"/>
      <c r="Q859" s="47"/>
      <c r="S859" s="47"/>
      <c r="T859" s="47"/>
    </row>
    <row r="860" spans="1:20" ht="15.75" hidden="1" outlineLevel="1" x14ac:dyDescent="0.25">
      <c r="A860" s="130"/>
      <c r="B860" s="42"/>
      <c r="C860" s="43"/>
      <c r="D860" s="347">
        <f>[18]Šiluma!$E$76</f>
        <v>0</v>
      </c>
      <c r="E860" s="131"/>
      <c r="F860" s="335"/>
      <c r="G860" s="336"/>
      <c r="H860" s="119"/>
      <c r="I860" s="119"/>
      <c r="J860" s="119"/>
      <c r="K860" s="119"/>
      <c r="L860" s="148"/>
      <c r="O860" s="47"/>
      <c r="Q860" s="47"/>
      <c r="S860" s="47"/>
      <c r="T860" s="47"/>
    </row>
    <row r="861" spans="1:20" ht="15.75" hidden="1" outlineLevel="1" x14ac:dyDescent="0.25">
      <c r="A861" s="130"/>
      <c r="B861" s="42"/>
      <c r="C861" s="43"/>
      <c r="D861" s="347">
        <f>[19]Šiluma!$E$76</f>
        <v>0</v>
      </c>
      <c r="E861" s="131"/>
      <c r="F861" s="335"/>
      <c r="G861" s="336"/>
      <c r="H861" s="119"/>
      <c r="I861" s="119"/>
      <c r="J861" s="119"/>
      <c r="K861" s="119"/>
      <c r="L861" s="148"/>
      <c r="O861" s="47"/>
      <c r="Q861" s="47"/>
      <c r="S861" s="47"/>
      <c r="T861" s="47"/>
    </row>
    <row r="862" spans="1:20" ht="15.75" hidden="1" outlineLevel="1" x14ac:dyDescent="0.25">
      <c r="A862" s="130"/>
      <c r="B862" s="42"/>
      <c r="C862" s="43"/>
      <c r="D862" s="347">
        <f>[20]Šiluma!$E$76</f>
        <v>0</v>
      </c>
      <c r="E862" s="131"/>
      <c r="F862" s="335"/>
      <c r="G862" s="336"/>
      <c r="H862" s="119"/>
      <c r="I862" s="119"/>
      <c r="J862" s="119"/>
      <c r="K862" s="119"/>
      <c r="L862" s="148"/>
      <c r="O862" s="47"/>
      <c r="Q862" s="47"/>
      <c r="S862" s="47"/>
      <c r="T862" s="47"/>
    </row>
    <row r="863" spans="1:20" ht="15.75" hidden="1" outlineLevel="1" x14ac:dyDescent="0.25">
      <c r="A863" s="130"/>
      <c r="B863" s="42"/>
      <c r="C863" s="43"/>
      <c r="D863" s="347">
        <f>[21]Šiluma!$E$76</f>
        <v>0</v>
      </c>
      <c r="E863" s="131"/>
      <c r="F863" s="335"/>
      <c r="G863" s="336"/>
      <c r="H863" s="119"/>
      <c r="I863" s="119"/>
      <c r="J863" s="119"/>
      <c r="K863" s="119"/>
      <c r="L863" s="148"/>
      <c r="O863" s="47"/>
      <c r="Q863" s="47"/>
      <c r="S863" s="47"/>
      <c r="T863" s="47"/>
    </row>
    <row r="864" spans="1:20" ht="15.75" hidden="1" outlineLevel="1" x14ac:dyDescent="0.25">
      <c r="A864" s="130"/>
      <c r="B864" s="42"/>
      <c r="C864" s="43"/>
      <c r="D864" s="347">
        <f>[22]Šiluma!$E$76</f>
        <v>0</v>
      </c>
      <c r="E864" s="131"/>
      <c r="F864" s="335"/>
      <c r="G864" s="336"/>
      <c r="H864" s="119"/>
      <c r="I864" s="119"/>
      <c r="J864" s="119"/>
      <c r="K864" s="119"/>
      <c r="L864" s="148"/>
      <c r="O864" s="47"/>
      <c r="Q864" s="47"/>
      <c r="S864" s="47"/>
      <c r="T864" s="47"/>
    </row>
    <row r="865" spans="1:20" ht="15.75" hidden="1" outlineLevel="1" x14ac:dyDescent="0.25">
      <c r="A865" s="130"/>
      <c r="B865" s="42"/>
      <c r="C865" s="43"/>
      <c r="D865" s="347">
        <f>[23]Šiluma!$E$76</f>
        <v>0</v>
      </c>
      <c r="E865" s="131"/>
      <c r="F865" s="335"/>
      <c r="G865" s="336"/>
      <c r="H865" s="119"/>
      <c r="I865" s="119"/>
      <c r="J865" s="119"/>
      <c r="K865" s="119"/>
      <c r="L865" s="148"/>
      <c r="O865" s="47"/>
      <c r="Q865" s="47"/>
      <c r="S865" s="47"/>
      <c r="T865" s="47"/>
    </row>
    <row r="866" spans="1:20" ht="15.75" hidden="1" outlineLevel="1" x14ac:dyDescent="0.25">
      <c r="A866" s="130"/>
      <c r="B866" s="42"/>
      <c r="C866" s="43"/>
      <c r="D866" s="347">
        <f>[24]Šiluma!$E$76</f>
        <v>0</v>
      </c>
      <c r="E866" s="131"/>
      <c r="F866" s="335"/>
      <c r="G866" s="336"/>
      <c r="H866" s="119"/>
      <c r="I866" s="119"/>
      <c r="J866" s="119"/>
      <c r="K866" s="119"/>
      <c r="L866" s="148"/>
      <c r="O866" s="47"/>
      <c r="Q866" s="47"/>
      <c r="S866" s="47"/>
      <c r="T866" s="47"/>
    </row>
    <row r="867" spans="1:20" ht="16.5" collapsed="1" thickBot="1" x14ac:dyDescent="0.3">
      <c r="A867" s="132" t="s">
        <v>136</v>
      </c>
      <c r="B867" s="32" t="s">
        <v>137</v>
      </c>
      <c r="C867" s="33" t="s">
        <v>119</v>
      </c>
      <c r="D867" s="348">
        <f>SUM(D855:D866)</f>
        <v>0</v>
      </c>
      <c r="E867" s="133"/>
      <c r="F867" s="339"/>
      <c r="G867" s="340"/>
      <c r="H867" s="119"/>
      <c r="I867" s="119"/>
      <c r="J867" s="119"/>
      <c r="K867" s="119"/>
      <c r="L867" s="148"/>
      <c r="O867" s="47"/>
      <c r="Q867" s="47"/>
      <c r="S867" s="47"/>
      <c r="T867" s="47"/>
    </row>
    <row r="868" spans="1:20" ht="16.5" thickBot="1" x14ac:dyDescent="0.3">
      <c r="A868" s="78"/>
      <c r="B868" s="116"/>
      <c r="C868" s="117"/>
      <c r="D868" s="134"/>
      <c r="E868" s="119"/>
      <c r="F868" s="135"/>
      <c r="G868" s="135"/>
      <c r="H868" s="119"/>
      <c r="I868" s="119"/>
      <c r="J868" s="119"/>
      <c r="K868" s="119"/>
      <c r="L868" s="148"/>
      <c r="O868" s="47"/>
      <c r="Q868" s="47"/>
      <c r="S868" s="47"/>
      <c r="T868" s="47"/>
    </row>
    <row r="869" spans="1:20" ht="16.5" hidden="1" outlineLevel="1" thickBot="1" x14ac:dyDescent="0.3">
      <c r="A869" s="78"/>
      <c r="B869" s="116"/>
      <c r="C869" s="117"/>
      <c r="D869" s="134">
        <f>[13]Šiluma!$E$78</f>
        <v>19082</v>
      </c>
      <c r="E869" s="119">
        <f>[13]Šiluma!$F$78</f>
        <v>14779.01</v>
      </c>
      <c r="F869" s="135">
        <f>[13]Šiluma!$G$78</f>
        <v>4302.99</v>
      </c>
      <c r="G869" s="135"/>
      <c r="H869" s="119"/>
      <c r="I869" s="119"/>
      <c r="J869" s="119"/>
      <c r="K869" s="119"/>
      <c r="L869" s="148"/>
      <c r="O869" s="47"/>
      <c r="Q869" s="47"/>
      <c r="S869" s="47"/>
      <c r="T869" s="47"/>
    </row>
    <row r="870" spans="1:20" ht="16.5" hidden="1" outlineLevel="1" thickBot="1" x14ac:dyDescent="0.3">
      <c r="A870" s="78"/>
      <c r="B870" s="116"/>
      <c r="C870" s="117"/>
      <c r="D870" s="134">
        <f>[14]Šiluma!$E$78</f>
        <v>14409</v>
      </c>
      <c r="E870" s="119">
        <f>[14]Šiluma!$F$78</f>
        <v>10526.85</v>
      </c>
      <c r="F870" s="135">
        <f>[14]Šiluma!$G$78</f>
        <v>3882.1499999999996</v>
      </c>
      <c r="G870" s="135"/>
      <c r="H870" s="119"/>
      <c r="I870" s="119"/>
      <c r="J870" s="119"/>
      <c r="K870" s="119"/>
      <c r="L870" s="148"/>
      <c r="O870" s="47"/>
      <c r="Q870" s="47"/>
      <c r="S870" s="47"/>
      <c r="T870" s="47"/>
    </row>
    <row r="871" spans="1:20" ht="16.5" hidden="1" outlineLevel="1" thickBot="1" x14ac:dyDescent="0.3">
      <c r="A871" s="78"/>
      <c r="B871" s="116"/>
      <c r="C871" s="117"/>
      <c r="D871" s="134">
        <f>[15]Šiluma!$E$78</f>
        <v>14948</v>
      </c>
      <c r="E871" s="119">
        <f>[15]Šiluma!$F$78</f>
        <v>10646.04</v>
      </c>
      <c r="F871" s="135">
        <f>[15]Šiluma!$G$78</f>
        <v>4301.96</v>
      </c>
      <c r="G871" s="135"/>
      <c r="H871" s="119"/>
      <c r="I871" s="119"/>
      <c r="J871" s="119"/>
      <c r="K871" s="119"/>
      <c r="L871" s="148"/>
      <c r="O871" s="47"/>
      <c r="Q871" s="47"/>
      <c r="S871" s="47"/>
      <c r="T871" s="47"/>
    </row>
    <row r="872" spans="1:20" ht="16.5" hidden="1" outlineLevel="1" thickBot="1" x14ac:dyDescent="0.3">
      <c r="A872" s="78"/>
      <c r="B872" s="116"/>
      <c r="C872" s="117"/>
      <c r="D872" s="134">
        <f>[16]Šiluma!$E$78</f>
        <v>9922</v>
      </c>
      <c r="E872" s="119">
        <f>[16]Šiluma!$F$78</f>
        <v>6728.85</v>
      </c>
      <c r="F872" s="135">
        <f>[16]Šiluma!$G$78</f>
        <v>3193.1499999999996</v>
      </c>
      <c r="G872" s="135"/>
      <c r="H872" s="119"/>
      <c r="I872" s="119"/>
      <c r="J872" s="119"/>
      <c r="K872" s="119"/>
      <c r="L872" s="148"/>
      <c r="O872" s="47"/>
      <c r="Q872" s="47"/>
      <c r="S872" s="47"/>
      <c r="T872" s="47"/>
    </row>
    <row r="873" spans="1:20" ht="16.5" hidden="1" outlineLevel="1" thickBot="1" x14ac:dyDescent="0.3">
      <c r="A873" s="78"/>
      <c r="B873" s="116"/>
      <c r="C873" s="117"/>
      <c r="D873" s="134">
        <f>[17]Šiluma!$E$78</f>
        <v>7752</v>
      </c>
      <c r="E873" s="119">
        <f>[17]Šiluma!$F$78</f>
        <v>5778.49</v>
      </c>
      <c r="F873" s="135">
        <f>[17]Šiluma!$G$78</f>
        <v>1973.51</v>
      </c>
      <c r="G873" s="135"/>
      <c r="H873" s="119"/>
      <c r="I873" s="119"/>
      <c r="J873" s="119"/>
      <c r="K873" s="119"/>
      <c r="L873" s="148"/>
      <c r="O873" s="47"/>
      <c r="Q873" s="47"/>
      <c r="S873" s="47"/>
      <c r="T873" s="47"/>
    </row>
    <row r="874" spans="1:20" ht="16.5" hidden="1" outlineLevel="1" thickBot="1" x14ac:dyDescent="0.3">
      <c r="A874" s="78"/>
      <c r="B874" s="116"/>
      <c r="C874" s="117"/>
      <c r="D874" s="134">
        <f>[18]Šiluma!$E$78</f>
        <v>6535</v>
      </c>
      <c r="E874" s="119">
        <f>[18]Šiluma!$F$78</f>
        <v>3681.51</v>
      </c>
      <c r="F874" s="135">
        <f>[18]Šiluma!$G$78</f>
        <v>2853.49</v>
      </c>
      <c r="G874" s="135"/>
      <c r="H874" s="119"/>
      <c r="I874" s="119"/>
      <c r="J874" s="119"/>
      <c r="K874" s="119"/>
      <c r="L874" s="148"/>
      <c r="O874" s="47"/>
      <c r="Q874" s="47"/>
      <c r="S874" s="47"/>
      <c r="T874" s="47"/>
    </row>
    <row r="875" spans="1:20" ht="16.5" hidden="1" outlineLevel="1" thickBot="1" x14ac:dyDescent="0.3">
      <c r="A875" s="78"/>
      <c r="B875" s="116"/>
      <c r="C875" s="117"/>
      <c r="D875" s="134">
        <f>[19]Šiluma!$E$78</f>
        <v>6688</v>
      </c>
      <c r="E875" s="119">
        <f>[19]Šiluma!$F$78</f>
        <v>4742.67</v>
      </c>
      <c r="F875" s="135">
        <f>[19]Šiluma!$G$78</f>
        <v>1945.3299999999997</v>
      </c>
      <c r="G875" s="135"/>
      <c r="H875" s="119"/>
      <c r="I875" s="119"/>
      <c r="J875" s="119"/>
      <c r="K875" s="119"/>
      <c r="L875" s="148"/>
      <c r="O875" s="47"/>
      <c r="Q875" s="47"/>
      <c r="S875" s="47"/>
      <c r="T875" s="47"/>
    </row>
    <row r="876" spans="1:20" ht="16.5" hidden="1" outlineLevel="1" thickBot="1" x14ac:dyDescent="0.3">
      <c r="A876" s="78"/>
      <c r="B876" s="116"/>
      <c r="C876" s="117"/>
      <c r="D876" s="134">
        <f>[20]Šiluma!$E$78</f>
        <v>6209</v>
      </c>
      <c r="E876" s="119">
        <f>[20]Šiluma!$F$78</f>
        <v>4451.1400000000003</v>
      </c>
      <c r="F876" s="135">
        <f>[20]Šiluma!$G$78</f>
        <v>1757.86</v>
      </c>
      <c r="G876" s="135"/>
      <c r="H876" s="119"/>
      <c r="I876" s="119"/>
      <c r="J876" s="119"/>
      <c r="K876" s="119"/>
      <c r="L876" s="148"/>
      <c r="O876" s="47"/>
      <c r="Q876" s="47"/>
      <c r="S876" s="47"/>
      <c r="T876" s="47"/>
    </row>
    <row r="877" spans="1:20" ht="16.5" hidden="1" outlineLevel="1" thickBot="1" x14ac:dyDescent="0.3">
      <c r="A877" s="78"/>
      <c r="B877" s="116"/>
      <c r="C877" s="117"/>
      <c r="D877" s="134">
        <f>[21]Šiluma!$E$78</f>
        <v>7210</v>
      </c>
      <c r="E877" s="119">
        <f>[21]Šiluma!$F$78</f>
        <v>5379.99</v>
      </c>
      <c r="F877" s="135">
        <f>[21]Šiluma!$G$78</f>
        <v>1830.01</v>
      </c>
      <c r="G877" s="135"/>
      <c r="H877" s="119"/>
      <c r="I877" s="119"/>
      <c r="J877" s="119"/>
      <c r="K877" s="119"/>
      <c r="L877" s="148"/>
      <c r="O877" s="47"/>
      <c r="Q877" s="47"/>
      <c r="S877" s="47"/>
      <c r="T877" s="47"/>
    </row>
    <row r="878" spans="1:20" ht="16.5" hidden="1" outlineLevel="1" thickBot="1" x14ac:dyDescent="0.3">
      <c r="A878" s="78"/>
      <c r="B878" s="116"/>
      <c r="C878" s="117"/>
      <c r="D878" s="134">
        <f>[22]Šiluma!$E$78</f>
        <v>9830</v>
      </c>
      <c r="E878" s="119">
        <f>[22]Šiluma!$F$78</f>
        <v>5730.7</v>
      </c>
      <c r="F878" s="135">
        <f>[22]Šiluma!$G$78</f>
        <v>4099.3</v>
      </c>
      <c r="G878" s="135"/>
      <c r="H878" s="119"/>
      <c r="I878" s="119"/>
      <c r="J878" s="119"/>
      <c r="K878" s="119"/>
      <c r="L878" s="148"/>
      <c r="O878" s="47"/>
      <c r="Q878" s="47"/>
      <c r="S878" s="47"/>
      <c r="T878" s="47"/>
    </row>
    <row r="879" spans="1:20" ht="16.5" hidden="1" outlineLevel="1" thickBot="1" x14ac:dyDescent="0.3">
      <c r="A879" s="78"/>
      <c r="B879" s="116"/>
      <c r="C879" s="117"/>
      <c r="D879" s="134">
        <f>[23]Šiluma!$E$78</f>
        <v>12490</v>
      </c>
      <c r="E879" s="119">
        <f>[23]Šiluma!$F$78</f>
        <v>8361.630000000001</v>
      </c>
      <c r="F879" s="135">
        <f>[23]Šiluma!$G$78</f>
        <v>4128.37</v>
      </c>
      <c r="G879" s="135"/>
      <c r="H879" s="119"/>
      <c r="I879" s="119"/>
      <c r="J879" s="119"/>
      <c r="K879" s="119"/>
      <c r="L879" s="148"/>
      <c r="O879" s="47"/>
      <c r="Q879" s="47"/>
      <c r="S879" s="47"/>
      <c r="T879" s="47"/>
    </row>
    <row r="880" spans="1:20" ht="16.5" hidden="1" outlineLevel="1" thickBot="1" x14ac:dyDescent="0.3">
      <c r="A880" s="78"/>
      <c r="B880" s="116"/>
      <c r="C880" s="117"/>
      <c r="D880" s="134">
        <f>[24]Šiluma!$E$78</f>
        <v>16371</v>
      </c>
      <c r="E880" s="119">
        <f>[24]Šiluma!$F$78</f>
        <v>12187.46</v>
      </c>
      <c r="F880" s="135">
        <f>[24]Šiluma!$G$78</f>
        <v>4183.54</v>
      </c>
      <c r="G880" s="135"/>
      <c r="H880" s="119"/>
      <c r="I880" s="119"/>
      <c r="J880" s="119"/>
      <c r="K880" s="119"/>
      <c r="L880" s="148"/>
      <c r="O880" s="47"/>
      <c r="Q880" s="47"/>
      <c r="S880" s="47"/>
      <c r="T880" s="47"/>
    </row>
    <row r="881" spans="1:20" ht="15.75" collapsed="1" x14ac:dyDescent="0.25">
      <c r="A881" s="136" t="s">
        <v>138</v>
      </c>
      <c r="B881" s="137" t="s">
        <v>139</v>
      </c>
      <c r="C881" s="103" t="s">
        <v>140</v>
      </c>
      <c r="D881" s="349">
        <f>SUM(D869:D880)</f>
        <v>131446</v>
      </c>
      <c r="E881" s="350">
        <f>SUM(E869:E880)</f>
        <v>92994.34</v>
      </c>
      <c r="F881" s="350">
        <f>SUM(F869:F880)</f>
        <v>38451.659999999996</v>
      </c>
      <c r="G881" s="325"/>
      <c r="H881" s="119"/>
      <c r="I881" s="119"/>
      <c r="J881" s="119"/>
      <c r="K881" s="119"/>
      <c r="L881" s="148"/>
      <c r="O881" s="47"/>
      <c r="Q881" s="47"/>
      <c r="S881" s="47"/>
      <c r="T881" s="47"/>
    </row>
    <row r="882" spans="1:20" ht="15.75" hidden="1" outlineLevel="1" x14ac:dyDescent="0.25">
      <c r="A882" s="126"/>
      <c r="B882" s="138"/>
      <c r="C882" s="105"/>
      <c r="D882" s="351">
        <f>[13]Šiluma!$E$79</f>
        <v>0.10169164657792684</v>
      </c>
      <c r="E882" s="326">
        <f>[13]Šiluma!$F$79</f>
        <v>0.10169152060929657</v>
      </c>
      <c r="F882" s="326">
        <f>[13]Šiluma!$G$79</f>
        <v>0.1016920792286294</v>
      </c>
      <c r="G882" s="328"/>
      <c r="H882" s="119"/>
      <c r="I882" s="119"/>
      <c r="J882" s="119"/>
      <c r="K882" s="119"/>
      <c r="L882" s="148"/>
      <c r="O882" s="47"/>
      <c r="Q882" s="47"/>
      <c r="S882" s="47"/>
      <c r="T882" s="47"/>
    </row>
    <row r="883" spans="1:20" ht="15.75" hidden="1" outlineLevel="1" x14ac:dyDescent="0.25">
      <c r="A883" s="126"/>
      <c r="B883" s="138"/>
      <c r="C883" s="105"/>
      <c r="D883" s="351">
        <f>[14]Šiluma!$E$79</f>
        <v>0.10380387257963773</v>
      </c>
      <c r="E883" s="326">
        <f>[14]Šiluma!$F$79</f>
        <v>0.10380408194284139</v>
      </c>
      <c r="F883" s="326">
        <f>[14]Šiluma!$G$79</f>
        <v>0.10380330486972426</v>
      </c>
      <c r="G883" s="328"/>
      <c r="H883" s="119"/>
      <c r="I883" s="119"/>
      <c r="J883" s="119"/>
      <c r="K883" s="119"/>
      <c r="L883" s="148"/>
      <c r="O883" s="47"/>
      <c r="Q883" s="47"/>
      <c r="S883" s="47"/>
      <c r="T883" s="47"/>
    </row>
    <row r="884" spans="1:20" ht="15.75" hidden="1" outlineLevel="1" x14ac:dyDescent="0.25">
      <c r="A884" s="126"/>
      <c r="B884" s="138"/>
      <c r="C884" s="105"/>
      <c r="D884" s="351">
        <f>[15]Šiluma!$E$79</f>
        <v>0.10284519668183036</v>
      </c>
      <c r="E884" s="326">
        <f>[15]Šiluma!$F$79</f>
        <v>0.10284481365841196</v>
      </c>
      <c r="F884" s="326">
        <f>[15]Šiluma!$G$79</f>
        <v>0.10284614454806647</v>
      </c>
      <c r="G884" s="328"/>
      <c r="H884" s="119"/>
      <c r="I884" s="119"/>
      <c r="J884" s="119"/>
      <c r="K884" s="119"/>
      <c r="L884" s="148"/>
      <c r="O884" s="47"/>
      <c r="Q884" s="47"/>
      <c r="S884" s="47"/>
      <c r="T884" s="47"/>
    </row>
    <row r="885" spans="1:20" ht="15.75" hidden="1" outlineLevel="1" x14ac:dyDescent="0.25">
      <c r="A885" s="126"/>
      <c r="B885" s="138"/>
      <c r="C885" s="105"/>
      <c r="D885" s="351">
        <f>[16]Šiluma!$E$79</f>
        <v>0.10813142511590404</v>
      </c>
      <c r="E885" s="326">
        <f>[16]Šiluma!$F$79</f>
        <v>0.10813140432614783</v>
      </c>
      <c r="F885" s="326">
        <f>[16]Šiluma!$G$79</f>
        <v>0.10813146892566901</v>
      </c>
      <c r="G885" s="328"/>
      <c r="H885" s="119"/>
      <c r="I885" s="119"/>
      <c r="J885" s="119"/>
      <c r="K885" s="119"/>
      <c r="L885" s="148"/>
      <c r="O885" s="47"/>
      <c r="Q885" s="47"/>
      <c r="S885" s="47"/>
      <c r="T885" s="47"/>
    </row>
    <row r="886" spans="1:20" ht="15.75" hidden="1" outlineLevel="1" x14ac:dyDescent="0.25">
      <c r="A886" s="126"/>
      <c r="B886" s="138"/>
      <c r="C886" s="105"/>
      <c r="D886" s="351">
        <f>[17]Šiluma!$E$79</f>
        <v>0.11098555211558306</v>
      </c>
      <c r="E886" s="326">
        <f>[17]Šiluma!$F$79</f>
        <v>0.11098574194988656</v>
      </c>
      <c r="F886" s="326">
        <f>[17]Šiluma!$G$79</f>
        <v>0.11098499627567127</v>
      </c>
      <c r="G886" s="328"/>
      <c r="H886" s="119"/>
      <c r="I886" s="119"/>
      <c r="J886" s="119"/>
      <c r="K886" s="119"/>
      <c r="L886" s="148"/>
      <c r="O886" s="47"/>
      <c r="Q886" s="47"/>
      <c r="S886" s="47"/>
      <c r="T886" s="47"/>
    </row>
    <row r="887" spans="1:20" ht="15.75" hidden="1" outlineLevel="1" x14ac:dyDescent="0.25">
      <c r="A887" s="126"/>
      <c r="B887" s="138"/>
      <c r="C887" s="105"/>
      <c r="D887" s="351">
        <f>[18]Šiluma!$E$79</f>
        <v>0.11361897475133895</v>
      </c>
      <c r="E887" s="326">
        <f>[18]Šiluma!$F$79</f>
        <v>0.11361913997245694</v>
      </c>
      <c r="F887" s="326">
        <f>[18]Šiluma!$G$79</f>
        <v>0.11361876158668859</v>
      </c>
      <c r="G887" s="328"/>
      <c r="H887" s="119"/>
      <c r="I887" s="119"/>
      <c r="J887" s="119"/>
      <c r="K887" s="119"/>
      <c r="L887" s="148"/>
      <c r="O887" s="47"/>
      <c r="Q887" s="47"/>
      <c r="S887" s="47"/>
      <c r="T887" s="47"/>
    </row>
    <row r="888" spans="1:20" ht="15.75" hidden="1" outlineLevel="1" x14ac:dyDescent="0.25">
      <c r="A888" s="126"/>
      <c r="B888" s="138"/>
      <c r="C888" s="105"/>
      <c r="D888" s="351">
        <f>[19]Šiluma!$E$79</f>
        <v>0.11437799043062201</v>
      </c>
      <c r="E888" s="326">
        <f>[19]Šiluma!$F$79</f>
        <v>0.11437860951742373</v>
      </c>
      <c r="F888" s="326">
        <f>[19]Šiluma!$G$79</f>
        <v>0.11437648111117396</v>
      </c>
      <c r="G888" s="328"/>
      <c r="H888" s="119"/>
      <c r="I888" s="119"/>
      <c r="J888" s="119"/>
      <c r="K888" s="119"/>
      <c r="L888" s="148"/>
      <c r="O888" s="47"/>
      <c r="Q888" s="47"/>
      <c r="S888" s="47"/>
      <c r="T888" s="47"/>
    </row>
    <row r="889" spans="1:20" ht="15.75" hidden="1" outlineLevel="1" x14ac:dyDescent="0.25">
      <c r="A889" s="126"/>
      <c r="B889" s="138"/>
      <c r="C889" s="105"/>
      <c r="D889" s="351">
        <f>[20]Šiluma!$E$79</f>
        <v>0.11493960380093414</v>
      </c>
      <c r="E889" s="326">
        <f>[20]Šiluma!$F$79</f>
        <v>0.11493909425450559</v>
      </c>
      <c r="F889" s="326">
        <f>[20]Šiluma!$G$79</f>
        <v>0.11494089404161879</v>
      </c>
      <c r="G889" s="328"/>
      <c r="H889" s="119"/>
      <c r="I889" s="119"/>
      <c r="J889" s="119"/>
      <c r="K889" s="119"/>
      <c r="L889" s="148"/>
      <c r="O889" s="47"/>
      <c r="Q889" s="47"/>
      <c r="S889" s="47"/>
      <c r="T889" s="47"/>
    </row>
    <row r="890" spans="1:20" ht="15.75" hidden="1" outlineLevel="1" x14ac:dyDescent="0.25">
      <c r="A890" s="126"/>
      <c r="B890" s="138"/>
      <c r="C890" s="105"/>
      <c r="D890" s="351">
        <f>[21]Šiluma!$E$79</f>
        <v>0.11314563106796116</v>
      </c>
      <c r="E890" s="326">
        <f>[21]Šiluma!$F$79</f>
        <v>0.11314519171968722</v>
      </c>
      <c r="F890" s="326">
        <f>[21]Šiluma!$G$79</f>
        <v>0.11314692269441151</v>
      </c>
      <c r="G890" s="328"/>
      <c r="H890" s="119"/>
      <c r="I890" s="119"/>
      <c r="J890" s="119"/>
      <c r="K890" s="119"/>
      <c r="L890" s="148"/>
      <c r="O890" s="47"/>
      <c r="Q890" s="47"/>
      <c r="S890" s="47"/>
      <c r="T890" s="47"/>
    </row>
    <row r="891" spans="1:20" ht="15.75" hidden="1" outlineLevel="1" x14ac:dyDescent="0.25">
      <c r="A891" s="126"/>
      <c r="B891" s="138"/>
      <c r="C891" s="105"/>
      <c r="D891" s="351">
        <f>[22]Šiluma!$E$79</f>
        <v>0.10848423194303154</v>
      </c>
      <c r="E891" s="326">
        <f>[22]Šiluma!$F$79</f>
        <v>0.10848412933847525</v>
      </c>
      <c r="F891" s="326">
        <f>[22]Šiluma!$G$79</f>
        <v>0.10848437538116262</v>
      </c>
      <c r="G891" s="328"/>
      <c r="H891" s="119"/>
      <c r="I891" s="119"/>
      <c r="J891" s="119"/>
      <c r="K891" s="119"/>
      <c r="L891" s="148"/>
      <c r="O891" s="47"/>
      <c r="Q891" s="47"/>
      <c r="S891" s="47"/>
      <c r="T891" s="47"/>
    </row>
    <row r="892" spans="1:20" ht="15.75" hidden="1" outlineLevel="1" x14ac:dyDescent="0.25">
      <c r="A892" s="126"/>
      <c r="B892" s="138"/>
      <c r="C892" s="105"/>
      <c r="D892" s="351">
        <f>[23]Šiluma!$E$79</f>
        <v>0.10464131305044036</v>
      </c>
      <c r="E892" s="326">
        <f>[23]Šiluma!$F$79</f>
        <v>0.10464108074621813</v>
      </c>
      <c r="F892" s="326">
        <f>[23]Šiluma!$G$79</f>
        <v>0.10464178356106647</v>
      </c>
      <c r="G892" s="328"/>
      <c r="H892" s="119"/>
      <c r="I892" s="119"/>
      <c r="J892" s="119"/>
      <c r="K892" s="119"/>
      <c r="L892" s="148"/>
      <c r="O892" s="47"/>
      <c r="Q892" s="47"/>
      <c r="S892" s="47"/>
      <c r="T892" s="47"/>
    </row>
    <row r="893" spans="1:20" ht="15.75" hidden="1" outlineLevel="1" x14ac:dyDescent="0.25">
      <c r="A893" s="126"/>
      <c r="B893" s="138"/>
      <c r="C893" s="105"/>
      <c r="D893" s="351">
        <f>[24]Šiluma!$E$79</f>
        <v>0.10167613462830614</v>
      </c>
      <c r="E893" s="326">
        <f>[24]Šiluma!$F$79</f>
        <v>0.10167582088474549</v>
      </c>
      <c r="F893" s="326">
        <f>[24]Šiluma!$G$79</f>
        <v>0.10167704862389268</v>
      </c>
      <c r="G893" s="328"/>
      <c r="H893" s="119"/>
      <c r="I893" s="119"/>
      <c r="J893" s="119"/>
      <c r="K893" s="119"/>
      <c r="L893" s="148"/>
      <c r="O893" s="47"/>
      <c r="Q893" s="47"/>
      <c r="S893" s="47"/>
      <c r="T893" s="47"/>
    </row>
    <row r="894" spans="1:20" ht="15.75" collapsed="1" x14ac:dyDescent="0.25">
      <c r="A894" s="128" t="s">
        <v>141</v>
      </c>
      <c r="B894" s="139" t="s">
        <v>142</v>
      </c>
      <c r="C894" s="107" t="s">
        <v>111</v>
      </c>
      <c r="D894" s="352">
        <f t="shared" ref="D894:E894" si="30">D189/D881</f>
        <v>0.10636740562664516</v>
      </c>
      <c r="E894" s="330">
        <f t="shared" si="30"/>
        <v>0.10620388294599435</v>
      </c>
      <c r="F894" s="330">
        <f>F189/F881</f>
        <v>0.10676288097835049</v>
      </c>
      <c r="G894" s="332"/>
      <c r="H894" s="119"/>
      <c r="I894" s="119"/>
      <c r="J894" s="119"/>
      <c r="K894" s="119"/>
      <c r="L894" s="148"/>
      <c r="O894" s="47"/>
      <c r="Q894" s="47"/>
      <c r="S894" s="47"/>
      <c r="T894" s="47"/>
    </row>
    <row r="895" spans="1:20" ht="15.75" hidden="1" outlineLevel="1" x14ac:dyDescent="0.25">
      <c r="A895" s="128"/>
      <c r="B895" s="139"/>
      <c r="C895" s="107"/>
      <c r="D895" s="353">
        <f>[13]Šiluma!$E$80</f>
        <v>14</v>
      </c>
      <c r="E895" s="129">
        <f>[13]Šiluma!$F$80</f>
        <v>11</v>
      </c>
      <c r="F895" s="129">
        <f>[13]Šiluma!$G$80</f>
        <v>3</v>
      </c>
      <c r="G895" s="332"/>
      <c r="H895" s="119"/>
      <c r="I895" s="119"/>
      <c r="J895" s="119"/>
      <c r="K895" s="119"/>
      <c r="L895" s="148"/>
      <c r="O895" s="47"/>
      <c r="Q895" s="47"/>
      <c r="S895" s="47"/>
      <c r="T895" s="47"/>
    </row>
    <row r="896" spans="1:20" ht="15.75" hidden="1" outlineLevel="1" x14ac:dyDescent="0.25">
      <c r="A896" s="128"/>
      <c r="B896" s="139"/>
      <c r="C896" s="107"/>
      <c r="D896" s="353">
        <f>[14]Šiluma!$E$80</f>
        <v>14</v>
      </c>
      <c r="E896" s="129">
        <f>[14]Šiluma!$F$80</f>
        <v>10</v>
      </c>
      <c r="F896" s="129">
        <f>[14]Šiluma!$G$80</f>
        <v>4</v>
      </c>
      <c r="G896" s="332"/>
      <c r="H896" s="119"/>
      <c r="I896" s="119"/>
      <c r="J896" s="119"/>
      <c r="K896" s="119"/>
      <c r="L896" s="148"/>
      <c r="O896" s="47"/>
      <c r="Q896" s="47"/>
      <c r="S896" s="47"/>
      <c r="T896" s="47"/>
    </row>
    <row r="897" spans="1:20" ht="15.75" hidden="1" outlineLevel="1" x14ac:dyDescent="0.25">
      <c r="A897" s="128"/>
      <c r="B897" s="139"/>
      <c r="C897" s="107"/>
      <c r="D897" s="353">
        <f>[15]Šiluma!$E$80</f>
        <v>15</v>
      </c>
      <c r="E897" s="129">
        <f>[15]Šiluma!$F$80</f>
        <v>10</v>
      </c>
      <c r="F897" s="129">
        <f>[15]Šiluma!$G$80</f>
        <v>5</v>
      </c>
      <c r="G897" s="332"/>
      <c r="H897" s="119"/>
      <c r="I897" s="119"/>
      <c r="J897" s="119"/>
      <c r="K897" s="119"/>
      <c r="L897" s="148"/>
      <c r="O897" s="47"/>
      <c r="Q897" s="47"/>
      <c r="S897" s="47"/>
      <c r="T897" s="47"/>
    </row>
    <row r="898" spans="1:20" ht="15.75" hidden="1" outlineLevel="1" x14ac:dyDescent="0.25">
      <c r="A898" s="128"/>
      <c r="B898" s="139"/>
      <c r="C898" s="107"/>
      <c r="D898" s="353">
        <f>[16]Šiluma!$E$80</f>
        <v>14</v>
      </c>
      <c r="E898" s="129">
        <f>[16]Šiluma!$F$80</f>
        <v>11</v>
      </c>
      <c r="F898" s="129">
        <f>[16]Šiluma!$G$80</f>
        <v>3</v>
      </c>
      <c r="G898" s="332"/>
      <c r="H898" s="119"/>
      <c r="I898" s="119"/>
      <c r="J898" s="119"/>
      <c r="K898" s="119"/>
      <c r="L898" s="148"/>
      <c r="O898" s="47"/>
      <c r="Q898" s="47"/>
      <c r="S898" s="47"/>
      <c r="T898" s="47"/>
    </row>
    <row r="899" spans="1:20" ht="15.75" hidden="1" outlineLevel="1" x14ac:dyDescent="0.25">
      <c r="A899" s="128"/>
      <c r="B899" s="139"/>
      <c r="C899" s="107"/>
      <c r="D899" s="353">
        <f>[17]Šiluma!$E$80</f>
        <v>17</v>
      </c>
      <c r="E899" s="129">
        <f>[17]Šiluma!$F$80</f>
        <v>16</v>
      </c>
      <c r="F899" s="129">
        <f>[17]Šiluma!$G$80</f>
        <v>1</v>
      </c>
      <c r="G899" s="332"/>
      <c r="H899" s="119"/>
      <c r="I899" s="119"/>
      <c r="J899" s="119"/>
      <c r="K899" s="119"/>
      <c r="L899" s="148"/>
      <c r="O899" s="47"/>
      <c r="Q899" s="47"/>
      <c r="S899" s="47"/>
      <c r="T899" s="47"/>
    </row>
    <row r="900" spans="1:20" ht="15.75" hidden="1" outlineLevel="1" x14ac:dyDescent="0.25">
      <c r="A900" s="128"/>
      <c r="B900" s="139"/>
      <c r="C900" s="107"/>
      <c r="D900" s="353">
        <f>[18]Šiluma!$E$80</f>
        <v>27</v>
      </c>
      <c r="E900" s="129">
        <f>[18]Šiluma!$F$80</f>
        <v>20</v>
      </c>
      <c r="F900" s="129">
        <f>[18]Šiluma!$G$80</f>
        <v>7</v>
      </c>
      <c r="G900" s="332"/>
      <c r="H900" s="119"/>
      <c r="I900" s="119"/>
      <c r="J900" s="119"/>
      <c r="K900" s="119"/>
      <c r="L900" s="148"/>
      <c r="O900" s="47"/>
      <c r="Q900" s="47"/>
      <c r="S900" s="47"/>
      <c r="T900" s="47"/>
    </row>
    <row r="901" spans="1:20" ht="15.75" hidden="1" outlineLevel="1" x14ac:dyDescent="0.25">
      <c r="A901" s="128"/>
      <c r="B901" s="139"/>
      <c r="C901" s="107"/>
      <c r="D901" s="353">
        <f>[19]Šiluma!$E$80</f>
        <v>50</v>
      </c>
      <c r="E901" s="129">
        <f>[19]Šiluma!$F$80</f>
        <v>20</v>
      </c>
      <c r="F901" s="129">
        <f>[19]Šiluma!$G$80</f>
        <v>30</v>
      </c>
      <c r="G901" s="332"/>
      <c r="H901" s="119"/>
      <c r="I901" s="119"/>
      <c r="J901" s="119"/>
      <c r="K901" s="119"/>
      <c r="L901" s="148"/>
      <c r="O901" s="47"/>
      <c r="Q901" s="47"/>
      <c r="S901" s="47"/>
      <c r="T901" s="47"/>
    </row>
    <row r="902" spans="1:20" ht="15.75" hidden="1" outlineLevel="1" x14ac:dyDescent="0.25">
      <c r="A902" s="128"/>
      <c r="B902" s="139"/>
      <c r="C902" s="107"/>
      <c r="D902" s="353">
        <f>[20]Šiluma!$E$80</f>
        <v>26</v>
      </c>
      <c r="E902" s="129">
        <f>[20]Šiluma!$F$80</f>
        <v>21</v>
      </c>
      <c r="F902" s="129">
        <f>[20]Šiluma!$G$80</f>
        <v>5</v>
      </c>
      <c r="G902" s="332"/>
      <c r="H902" s="119"/>
      <c r="I902" s="119"/>
      <c r="J902" s="119"/>
      <c r="K902" s="119"/>
      <c r="L902" s="148"/>
      <c r="O902" s="47"/>
      <c r="Q902" s="47"/>
      <c r="S902" s="47"/>
      <c r="T902" s="47"/>
    </row>
    <row r="903" spans="1:20" ht="15.75" hidden="1" outlineLevel="1" x14ac:dyDescent="0.25">
      <c r="A903" s="128"/>
      <c r="B903" s="139"/>
      <c r="C903" s="107"/>
      <c r="D903" s="353">
        <f>[21]Šiluma!$E$80</f>
        <v>22</v>
      </c>
      <c r="E903" s="129">
        <f>[21]Šiluma!$F$80</f>
        <v>20</v>
      </c>
      <c r="F903" s="129">
        <f>[21]Šiluma!$G$80</f>
        <v>2</v>
      </c>
      <c r="G903" s="332"/>
      <c r="H903" s="119"/>
      <c r="I903" s="119"/>
      <c r="J903" s="119"/>
      <c r="K903" s="119"/>
      <c r="L903" s="148"/>
      <c r="O903" s="47"/>
      <c r="Q903" s="47"/>
      <c r="S903" s="47"/>
      <c r="T903" s="47"/>
    </row>
    <row r="904" spans="1:20" ht="15.75" hidden="1" outlineLevel="1" x14ac:dyDescent="0.25">
      <c r="A904" s="128"/>
      <c r="B904" s="139"/>
      <c r="C904" s="107"/>
      <c r="D904" s="353">
        <f>[22]Šiluma!$E$80</f>
        <v>23</v>
      </c>
      <c r="E904" s="129">
        <f>[22]Šiluma!$F$80</f>
        <v>17</v>
      </c>
      <c r="F904" s="129">
        <f>[22]Šiluma!$G$80</f>
        <v>6</v>
      </c>
      <c r="G904" s="332"/>
      <c r="H904" s="119"/>
      <c r="I904" s="119"/>
      <c r="J904" s="119"/>
      <c r="K904" s="119"/>
      <c r="L904" s="148"/>
      <c r="O904" s="47"/>
      <c r="Q904" s="47"/>
      <c r="S904" s="47"/>
      <c r="T904" s="47"/>
    </row>
    <row r="905" spans="1:20" ht="15.75" hidden="1" outlineLevel="1" x14ac:dyDescent="0.25">
      <c r="A905" s="128"/>
      <c r="B905" s="139"/>
      <c r="C905" s="107"/>
      <c r="D905" s="353">
        <f>[23]Šiluma!$E$80</f>
        <v>14</v>
      </c>
      <c r="E905" s="129">
        <f>[23]Šiluma!$F$80</f>
        <v>9</v>
      </c>
      <c r="F905" s="129">
        <f>[23]Šiluma!$G$80</f>
        <v>5</v>
      </c>
      <c r="G905" s="332"/>
      <c r="H905" s="119"/>
      <c r="I905" s="119"/>
      <c r="J905" s="119"/>
      <c r="K905" s="119"/>
      <c r="L905" s="148"/>
      <c r="O905" s="47"/>
      <c r="Q905" s="47"/>
      <c r="S905" s="47"/>
      <c r="T905" s="47"/>
    </row>
    <row r="906" spans="1:20" ht="15.75" hidden="1" outlineLevel="1" x14ac:dyDescent="0.25">
      <c r="A906" s="128"/>
      <c r="B906" s="139"/>
      <c r="C906" s="107"/>
      <c r="D906" s="353">
        <f>[24]Šiluma!$E$80</f>
        <v>18</v>
      </c>
      <c r="E906" s="129">
        <f>[24]Šiluma!$F$80</f>
        <v>10</v>
      </c>
      <c r="F906" s="129">
        <f>[24]Šiluma!$G$80</f>
        <v>8</v>
      </c>
      <c r="G906" s="332"/>
      <c r="H906" s="119"/>
      <c r="I906" s="119"/>
      <c r="J906" s="119"/>
      <c r="K906" s="119"/>
      <c r="L906" s="148"/>
      <c r="O906" s="47"/>
      <c r="Q906" s="47"/>
      <c r="S906" s="47"/>
      <c r="T906" s="47"/>
    </row>
    <row r="907" spans="1:20" ht="18.75" collapsed="1" x14ac:dyDescent="0.25">
      <c r="A907" s="128" t="s">
        <v>143</v>
      </c>
      <c r="B907" s="139" t="s">
        <v>144</v>
      </c>
      <c r="C907" s="107" t="s">
        <v>154</v>
      </c>
      <c r="D907" s="353">
        <f>SUM(D895:D906)</f>
        <v>254</v>
      </c>
      <c r="E907" s="129">
        <f>SUM(E895:E906)</f>
        <v>175</v>
      </c>
      <c r="F907" s="129">
        <f>SUM(F895:F906)</f>
        <v>79</v>
      </c>
      <c r="G907" s="332"/>
      <c r="H907" s="119"/>
      <c r="I907" s="119"/>
      <c r="J907" s="119"/>
      <c r="K907" s="119"/>
      <c r="L907" s="148"/>
      <c r="O907" s="47"/>
      <c r="Q907" s="47"/>
      <c r="S907" s="47"/>
      <c r="T907" s="47"/>
    </row>
    <row r="908" spans="1:20" ht="15.75" hidden="1" outlineLevel="1" x14ac:dyDescent="0.25">
      <c r="A908" s="130"/>
      <c r="B908" s="140"/>
      <c r="C908" s="109"/>
      <c r="D908" s="354">
        <f>[13]Šiluma!$E$81</f>
        <v>0</v>
      </c>
      <c r="E908" s="131">
        <f>[13]Šiluma!$F$81</f>
        <v>0</v>
      </c>
      <c r="F908" s="131">
        <f>[13]Šiluma!$G$81</f>
        <v>0</v>
      </c>
      <c r="G908" s="336"/>
      <c r="H908" s="119"/>
      <c r="I908" s="119"/>
      <c r="J908" s="119"/>
      <c r="K908" s="119"/>
      <c r="L908" s="148"/>
      <c r="O908" s="47"/>
      <c r="Q908" s="47"/>
      <c r="S908" s="47"/>
      <c r="T908" s="47"/>
    </row>
    <row r="909" spans="1:20" ht="15.75" hidden="1" outlineLevel="1" x14ac:dyDescent="0.25">
      <c r="A909" s="130"/>
      <c r="B909" s="140"/>
      <c r="C909" s="109"/>
      <c r="D909" s="354">
        <f>[14]Šiluma!$E$81</f>
        <v>0</v>
      </c>
      <c r="E909" s="131">
        <f>[14]Šiluma!$F$81</f>
        <v>0</v>
      </c>
      <c r="F909" s="131">
        <f>[14]Šiluma!$G$81</f>
        <v>0</v>
      </c>
      <c r="G909" s="336"/>
      <c r="H909" s="119"/>
      <c r="I909" s="119"/>
      <c r="J909" s="119"/>
      <c r="K909" s="119"/>
      <c r="L909" s="148"/>
      <c r="O909" s="47"/>
      <c r="Q909" s="47"/>
      <c r="S909" s="47"/>
      <c r="T909" s="47"/>
    </row>
    <row r="910" spans="1:20" ht="15.75" hidden="1" outlineLevel="1" x14ac:dyDescent="0.25">
      <c r="A910" s="130"/>
      <c r="B910" s="140"/>
      <c r="C910" s="109"/>
      <c r="D910" s="354">
        <f>[15]Šiluma!$E$81</f>
        <v>0</v>
      </c>
      <c r="E910" s="131">
        <f>[15]Šiluma!$F$81</f>
        <v>0</v>
      </c>
      <c r="F910" s="131">
        <f>[15]Šiluma!$G$81</f>
        <v>0</v>
      </c>
      <c r="G910" s="336"/>
      <c r="H910" s="119"/>
      <c r="I910" s="119"/>
      <c r="J910" s="119"/>
      <c r="K910" s="119"/>
      <c r="L910" s="148"/>
      <c r="O910" s="47"/>
      <c r="Q910" s="47"/>
      <c r="S910" s="47"/>
      <c r="T910" s="47"/>
    </row>
    <row r="911" spans="1:20" ht="15.75" hidden="1" outlineLevel="1" x14ac:dyDescent="0.25">
      <c r="A911" s="130"/>
      <c r="B911" s="140"/>
      <c r="C911" s="109"/>
      <c r="D911" s="354">
        <f>[16]Šiluma!$E$81</f>
        <v>0</v>
      </c>
      <c r="E911" s="131">
        <f>[16]Šiluma!$F$81</f>
        <v>0</v>
      </c>
      <c r="F911" s="131">
        <f>[16]Šiluma!$G$81</f>
        <v>0</v>
      </c>
      <c r="G911" s="336"/>
      <c r="H911" s="119"/>
      <c r="I911" s="119"/>
      <c r="J911" s="119"/>
      <c r="K911" s="119"/>
      <c r="L911" s="148"/>
      <c r="O911" s="47"/>
      <c r="Q911" s="47"/>
      <c r="S911" s="47"/>
      <c r="T911" s="47"/>
    </row>
    <row r="912" spans="1:20" ht="15.75" hidden="1" outlineLevel="1" x14ac:dyDescent="0.25">
      <c r="A912" s="130"/>
      <c r="B912" s="140"/>
      <c r="C912" s="109"/>
      <c r="D912" s="354">
        <f>[17]Šiluma!$E$81</f>
        <v>0</v>
      </c>
      <c r="E912" s="131">
        <f>[17]Šiluma!$F$81</f>
        <v>0</v>
      </c>
      <c r="F912" s="131">
        <f>[17]Šiluma!$G$81</f>
        <v>0</v>
      </c>
      <c r="G912" s="336"/>
      <c r="H912" s="119"/>
      <c r="I912" s="119"/>
      <c r="J912" s="119"/>
      <c r="K912" s="119"/>
      <c r="L912" s="148"/>
      <c r="O912" s="47"/>
      <c r="Q912" s="47"/>
      <c r="S912" s="47"/>
      <c r="T912" s="47"/>
    </row>
    <row r="913" spans="1:20" ht="15.75" hidden="1" outlineLevel="1" x14ac:dyDescent="0.25">
      <c r="A913" s="130"/>
      <c r="B913" s="140"/>
      <c r="C913" s="109"/>
      <c r="D913" s="354">
        <f>[18]Šiluma!$E$81</f>
        <v>0</v>
      </c>
      <c r="E913" s="131">
        <f>[18]Šiluma!$F$81</f>
        <v>0</v>
      </c>
      <c r="F913" s="131">
        <f>[18]Šiluma!$G$81</f>
        <v>0</v>
      </c>
      <c r="G913" s="336"/>
      <c r="H913" s="119"/>
      <c r="I913" s="119"/>
      <c r="J913" s="119"/>
      <c r="K913" s="119"/>
      <c r="L913" s="148"/>
      <c r="O913" s="47"/>
      <c r="Q913" s="47"/>
      <c r="S913" s="47"/>
      <c r="T913" s="47"/>
    </row>
    <row r="914" spans="1:20" ht="15.75" hidden="1" outlineLevel="1" x14ac:dyDescent="0.25">
      <c r="A914" s="130"/>
      <c r="B914" s="140"/>
      <c r="C914" s="109"/>
      <c r="D914" s="354">
        <f>[19]Šiluma!$E$81</f>
        <v>0</v>
      </c>
      <c r="E914" s="131">
        <f>[19]Šiluma!$F$81</f>
        <v>0</v>
      </c>
      <c r="F914" s="131">
        <f>[19]Šiluma!$G$81</f>
        <v>0</v>
      </c>
      <c r="G914" s="336"/>
      <c r="H914" s="119"/>
      <c r="I914" s="119"/>
      <c r="J914" s="119"/>
      <c r="K914" s="119"/>
      <c r="L914" s="148"/>
      <c r="O914" s="47"/>
      <c r="Q914" s="47"/>
      <c r="S914" s="47"/>
      <c r="T914" s="47"/>
    </row>
    <row r="915" spans="1:20" ht="15.75" hidden="1" outlineLevel="1" x14ac:dyDescent="0.25">
      <c r="A915" s="130"/>
      <c r="B915" s="140"/>
      <c r="C915" s="109"/>
      <c r="D915" s="354">
        <f>[20]Šiluma!$E$81</f>
        <v>0</v>
      </c>
      <c r="E915" s="131">
        <f>[20]Šiluma!$F$81</f>
        <v>0</v>
      </c>
      <c r="F915" s="131">
        <f>[20]Šiluma!$G$81</f>
        <v>0</v>
      </c>
      <c r="G915" s="336"/>
      <c r="H915" s="119"/>
      <c r="I915" s="119"/>
      <c r="J915" s="119"/>
      <c r="K915" s="119"/>
      <c r="L915" s="148"/>
      <c r="O915" s="47"/>
      <c r="Q915" s="47"/>
      <c r="S915" s="47"/>
      <c r="T915" s="47"/>
    </row>
    <row r="916" spans="1:20" ht="15.75" hidden="1" outlineLevel="1" x14ac:dyDescent="0.25">
      <c r="A916" s="130"/>
      <c r="B916" s="140"/>
      <c r="C916" s="109"/>
      <c r="D916" s="354">
        <f>[21]Šiluma!$E$81</f>
        <v>0</v>
      </c>
      <c r="E916" s="131">
        <f>[21]Šiluma!$F$81</f>
        <v>0</v>
      </c>
      <c r="F916" s="131">
        <f>[21]Šiluma!$G$81</f>
        <v>0</v>
      </c>
      <c r="G916" s="336"/>
      <c r="H916" s="119"/>
      <c r="I916" s="119"/>
      <c r="J916" s="119"/>
      <c r="K916" s="119"/>
      <c r="L916" s="148"/>
      <c r="O916" s="47"/>
      <c r="Q916" s="47"/>
      <c r="S916" s="47"/>
      <c r="T916" s="47"/>
    </row>
    <row r="917" spans="1:20" ht="15.75" hidden="1" outlineLevel="1" x14ac:dyDescent="0.25">
      <c r="A917" s="130"/>
      <c r="B917" s="140"/>
      <c r="C917" s="109"/>
      <c r="D917" s="354">
        <f>[22]Šiluma!$E$81</f>
        <v>0</v>
      </c>
      <c r="E917" s="131">
        <f>[22]Šiluma!$F$81</f>
        <v>0</v>
      </c>
      <c r="F917" s="131">
        <f>[22]Šiluma!$G$81</f>
        <v>0</v>
      </c>
      <c r="G917" s="336"/>
      <c r="H917" s="119"/>
      <c r="I917" s="119"/>
      <c r="J917" s="119"/>
      <c r="K917" s="119"/>
      <c r="L917" s="148"/>
      <c r="O917" s="47"/>
      <c r="Q917" s="47"/>
      <c r="S917" s="47"/>
      <c r="T917" s="47"/>
    </row>
    <row r="918" spans="1:20" ht="15.75" hidden="1" outlineLevel="1" x14ac:dyDescent="0.25">
      <c r="A918" s="130"/>
      <c r="B918" s="140"/>
      <c r="C918" s="109"/>
      <c r="D918" s="354">
        <f>[23]Šiluma!$E$81</f>
        <v>0</v>
      </c>
      <c r="E918" s="131">
        <f>[23]Šiluma!$F$81</f>
        <v>0</v>
      </c>
      <c r="F918" s="131">
        <f>[23]Šiluma!$G$81</f>
        <v>0</v>
      </c>
      <c r="G918" s="336"/>
      <c r="H918" s="119"/>
      <c r="I918" s="119"/>
      <c r="J918" s="119"/>
      <c r="K918" s="119"/>
      <c r="L918" s="148"/>
      <c r="O918" s="47"/>
      <c r="Q918" s="47"/>
      <c r="S918" s="47"/>
      <c r="T918" s="47"/>
    </row>
    <row r="919" spans="1:20" ht="15.75" hidden="1" outlineLevel="1" x14ac:dyDescent="0.25">
      <c r="A919" s="130"/>
      <c r="B919" s="140"/>
      <c r="C919" s="109"/>
      <c r="D919" s="354">
        <f>[24]Šiluma!$E$81</f>
        <v>0</v>
      </c>
      <c r="E919" s="131">
        <f>[24]Šiluma!$F$81</f>
        <v>0</v>
      </c>
      <c r="F919" s="131">
        <f>[24]Šiluma!$G$81</f>
        <v>0</v>
      </c>
      <c r="G919" s="336"/>
      <c r="H919" s="119"/>
      <c r="I919" s="119"/>
      <c r="J919" s="119"/>
      <c r="K919" s="119"/>
      <c r="L919" s="148"/>
      <c r="O919" s="47"/>
      <c r="Q919" s="47"/>
      <c r="S919" s="47"/>
      <c r="T919" s="47"/>
    </row>
    <row r="920" spans="1:20" ht="19.5" collapsed="1" thickBot="1" x14ac:dyDescent="0.3">
      <c r="A920" s="132" t="s">
        <v>145</v>
      </c>
      <c r="B920" s="141" t="s">
        <v>146</v>
      </c>
      <c r="C920" s="34" t="s">
        <v>147</v>
      </c>
      <c r="D920" s="355">
        <f>SUM(D908:D919)</f>
        <v>0</v>
      </c>
      <c r="E920" s="133">
        <f>SUM(E908:E919)</f>
        <v>0</v>
      </c>
      <c r="F920" s="133">
        <f>SUM(F908:F919)</f>
        <v>0</v>
      </c>
      <c r="G920" s="340"/>
      <c r="H920" s="119"/>
      <c r="I920" s="119"/>
      <c r="J920" s="119"/>
      <c r="K920" s="119"/>
      <c r="L920" s="148"/>
      <c r="O920" s="47"/>
      <c r="Q920" s="47"/>
      <c r="S920" s="47"/>
      <c r="T920" s="47"/>
    </row>
    <row r="921" spans="1:20" x14ac:dyDescent="0.25">
      <c r="A921" s="148"/>
      <c r="B921" s="148"/>
      <c r="C921" s="148"/>
      <c r="D921" s="148"/>
      <c r="E921" s="148"/>
      <c r="F921" s="148"/>
      <c r="G921" s="148"/>
      <c r="H921" s="148"/>
      <c r="I921" s="148"/>
      <c r="J921" s="148"/>
      <c r="K921" s="148"/>
      <c r="L921" s="148"/>
    </row>
    <row r="922" spans="1:20" x14ac:dyDescent="0.25">
      <c r="A922" s="148"/>
      <c r="B922" s="148"/>
      <c r="C922" s="148"/>
      <c r="D922" s="148"/>
      <c r="E922" s="148"/>
      <c r="F922" s="148"/>
      <c r="G922" s="148"/>
      <c r="H922" s="148"/>
      <c r="I922" s="148"/>
      <c r="J922" s="148"/>
      <c r="K922" s="148"/>
      <c r="L922" s="148"/>
    </row>
    <row r="923" spans="1:20" x14ac:dyDescent="0.25">
      <c r="A923" s="148"/>
      <c r="B923" s="148"/>
      <c r="C923" s="148"/>
      <c r="D923" s="148"/>
      <c r="E923" s="148"/>
      <c r="F923" s="148"/>
      <c r="G923" s="148"/>
      <c r="H923" s="148"/>
      <c r="I923" s="148"/>
      <c r="J923" s="148"/>
      <c r="K923" s="148"/>
      <c r="L923" s="148"/>
    </row>
    <row r="924" spans="1:20" s="44" customFormat="1" x14ac:dyDescent="0.25">
      <c r="A924" s="148"/>
      <c r="B924" s="148"/>
      <c r="C924" s="148"/>
      <c r="D924" s="148"/>
      <c r="E924" s="148"/>
      <c r="F924" s="148"/>
      <c r="G924" s="148"/>
      <c r="H924" s="148"/>
      <c r="I924" s="148"/>
      <c r="J924" s="148"/>
      <c r="K924" s="148"/>
      <c r="L924" s="148"/>
    </row>
    <row r="925" spans="1:20" s="44" customFormat="1" x14ac:dyDescent="0.25">
      <c r="A925" s="148"/>
      <c r="B925" s="148"/>
      <c r="C925" s="148"/>
      <c r="D925" s="148"/>
      <c r="E925" s="148"/>
      <c r="F925" s="148"/>
      <c r="G925" s="148"/>
      <c r="H925" s="148"/>
      <c r="I925" s="148"/>
      <c r="J925" s="148"/>
      <c r="K925" s="148"/>
      <c r="L925" s="148"/>
    </row>
    <row r="926" spans="1:20" s="44" customFormat="1" x14ac:dyDescent="0.25">
      <c r="A926" s="148"/>
      <c r="B926" s="148"/>
      <c r="C926" s="148"/>
      <c r="D926" s="148"/>
      <c r="E926" s="148"/>
      <c r="F926" s="148"/>
      <c r="G926" s="148"/>
      <c r="H926" s="148"/>
      <c r="I926" s="148"/>
      <c r="J926" s="148"/>
      <c r="K926" s="148"/>
      <c r="L926" s="148"/>
    </row>
    <row r="927" spans="1:20" s="44" customFormat="1" x14ac:dyDescent="0.25">
      <c r="A927" s="148"/>
      <c r="B927" s="148"/>
      <c r="C927" s="148"/>
      <c r="D927" s="148"/>
      <c r="E927" s="148"/>
      <c r="F927" s="148"/>
      <c r="G927" s="148"/>
      <c r="H927" s="148"/>
      <c r="I927" s="148"/>
      <c r="J927" s="148"/>
      <c r="K927" s="148"/>
      <c r="L927" s="148"/>
    </row>
    <row r="928" spans="1:20" s="44" customFormat="1" x14ac:dyDescent="0.25">
      <c r="A928" s="148"/>
      <c r="B928" s="148"/>
      <c r="C928" s="148"/>
      <c r="D928" s="148"/>
      <c r="E928" s="148"/>
      <c r="F928" s="148"/>
      <c r="G928" s="148"/>
      <c r="H928" s="148"/>
      <c r="I928" s="148"/>
      <c r="J928" s="148"/>
      <c r="K928" s="148"/>
      <c r="L928" s="148"/>
    </row>
    <row r="929" spans="1:12" s="44" customFormat="1" x14ac:dyDescent="0.25">
      <c r="A929" s="148"/>
      <c r="B929" s="148"/>
      <c r="C929" s="148"/>
      <c r="D929" s="148"/>
      <c r="E929" s="148"/>
      <c r="F929" s="148"/>
      <c r="G929" s="148"/>
      <c r="H929" s="148"/>
      <c r="I929" s="148"/>
      <c r="J929" s="148"/>
      <c r="K929" s="148"/>
      <c r="L929" s="148"/>
    </row>
    <row r="930" spans="1:12" s="44" customFormat="1" x14ac:dyDescent="0.25">
      <c r="A930" s="148"/>
      <c r="B930" s="148"/>
      <c r="C930" s="148"/>
      <c r="D930" s="148"/>
      <c r="E930" s="148"/>
      <c r="F930" s="148"/>
      <c r="G930" s="148"/>
      <c r="H930" s="148"/>
      <c r="I930" s="148"/>
      <c r="J930" s="148"/>
      <c r="K930" s="148"/>
      <c r="L930" s="148"/>
    </row>
    <row r="931" spans="1:12" s="44" customFormat="1" x14ac:dyDescent="0.25">
      <c r="A931" s="148"/>
      <c r="B931" s="148"/>
      <c r="C931" s="148"/>
      <c r="D931" s="148"/>
      <c r="E931" s="148"/>
      <c r="F931" s="148"/>
      <c r="G931" s="148"/>
      <c r="H931" s="148"/>
      <c r="I931" s="148"/>
      <c r="J931" s="148"/>
      <c r="K931" s="148"/>
      <c r="L931" s="148"/>
    </row>
    <row r="932" spans="1:12" s="44" customFormat="1" x14ac:dyDescent="0.25">
      <c r="A932" s="148"/>
      <c r="B932" s="148"/>
      <c r="C932" s="148"/>
      <c r="D932" s="148"/>
      <c r="E932" s="148"/>
      <c r="F932" s="148"/>
      <c r="G932" s="148"/>
      <c r="H932" s="148"/>
      <c r="I932" s="148"/>
      <c r="J932" s="148"/>
      <c r="K932" s="148"/>
      <c r="L932" s="148"/>
    </row>
    <row r="933" spans="1:12" s="44" customFormat="1" x14ac:dyDescent="0.25"/>
    <row r="934" spans="1:12" s="44" customFormat="1" x14ac:dyDescent="0.25"/>
    <row r="935" spans="1:12" s="44" customFormat="1" x14ac:dyDescent="0.25"/>
    <row r="936" spans="1:12" s="44" customFormat="1" x14ac:dyDescent="0.25"/>
    <row r="937" spans="1:12" s="44" customFormat="1" x14ac:dyDescent="0.25"/>
    <row r="938" spans="1:12" s="44" customFormat="1" x14ac:dyDescent="0.25"/>
    <row r="939" spans="1:12" s="44" customFormat="1" x14ac:dyDescent="0.25"/>
    <row r="940" spans="1:12" s="44" customFormat="1" x14ac:dyDescent="0.25"/>
    <row r="941" spans="1:12" s="44" customFormat="1" x14ac:dyDescent="0.25"/>
    <row r="942" spans="1:12" s="44" customFormat="1" x14ac:dyDescent="0.25"/>
    <row r="943" spans="1:12" s="44" customFormat="1" x14ac:dyDescent="0.25"/>
    <row r="944" spans="1:12" s="44" customFormat="1" x14ac:dyDescent="0.25"/>
    <row r="945" s="44" customFormat="1" x14ac:dyDescent="0.25"/>
    <row r="946" s="44" customFormat="1" x14ac:dyDescent="0.25"/>
    <row r="947" s="44" customFormat="1" x14ac:dyDescent="0.25"/>
    <row r="948" s="44" customFormat="1" x14ac:dyDescent="0.25"/>
    <row r="949" s="44" customFormat="1" x14ac:dyDescent="0.25"/>
    <row r="950" s="44" customFormat="1" x14ac:dyDescent="0.25"/>
    <row r="951" s="44" customFormat="1" x14ac:dyDescent="0.25"/>
    <row r="952" s="44" customFormat="1" x14ac:dyDescent="0.25"/>
    <row r="953" s="44" customFormat="1" x14ac:dyDescent="0.25"/>
    <row r="954" s="44" customFormat="1" x14ac:dyDescent="0.25"/>
    <row r="955" s="44" customFormat="1" x14ac:dyDescent="0.25"/>
    <row r="956" s="44" customFormat="1" x14ac:dyDescent="0.25"/>
    <row r="957" s="44" customFormat="1" x14ac:dyDescent="0.25"/>
    <row r="958" s="44" customFormat="1" x14ac:dyDescent="0.25"/>
    <row r="959" s="44" customFormat="1" x14ac:dyDescent="0.25"/>
    <row r="960" s="44" customFormat="1" x14ac:dyDescent="0.25"/>
    <row r="961" s="44" customFormat="1" x14ac:dyDescent="0.25"/>
    <row r="962" s="44" customFormat="1" x14ac:dyDescent="0.25"/>
    <row r="963" s="44" customFormat="1" x14ac:dyDescent="0.25"/>
    <row r="964" s="44" customFormat="1" x14ac:dyDescent="0.25"/>
    <row r="965" s="44" customFormat="1" x14ac:dyDescent="0.25"/>
    <row r="966" s="44" customFormat="1" x14ac:dyDescent="0.25"/>
    <row r="967" s="44" customFormat="1" x14ac:dyDescent="0.25"/>
    <row r="968" s="44" customFormat="1" x14ac:dyDescent="0.25"/>
    <row r="969" s="44" customFormat="1" x14ac:dyDescent="0.25"/>
    <row r="970" s="44" customFormat="1" x14ac:dyDescent="0.25"/>
    <row r="971" s="44" customFormat="1" x14ac:dyDescent="0.25"/>
    <row r="972" s="44" customFormat="1" x14ac:dyDescent="0.25"/>
    <row r="973" s="44" customFormat="1" x14ac:dyDescent="0.25"/>
    <row r="974" s="44" customFormat="1" x14ac:dyDescent="0.25"/>
    <row r="975" s="44" customFormat="1" x14ac:dyDescent="0.25"/>
    <row r="976" s="44" customFormat="1" x14ac:dyDescent="0.25"/>
    <row r="977" s="44" customFormat="1" x14ac:dyDescent="0.25"/>
    <row r="978" s="44" customFormat="1" x14ac:dyDescent="0.25"/>
    <row r="979" s="44" customFormat="1" x14ac:dyDescent="0.25"/>
    <row r="980" s="44" customFormat="1" x14ac:dyDescent="0.25"/>
    <row r="981" s="44" customFormat="1" x14ac:dyDescent="0.25"/>
    <row r="982" s="44" customFormat="1" x14ac:dyDescent="0.25"/>
    <row r="983" s="44" customFormat="1" x14ac:dyDescent="0.25"/>
    <row r="984" s="44" customFormat="1" x14ac:dyDescent="0.25"/>
    <row r="985" s="44" customFormat="1" x14ac:dyDescent="0.25"/>
    <row r="986" s="44" customFormat="1" x14ac:dyDescent="0.25"/>
    <row r="987" s="44" customFormat="1" x14ac:dyDescent="0.25"/>
    <row r="988" s="44" customFormat="1" x14ac:dyDescent="0.25"/>
    <row r="989" s="44" customFormat="1" x14ac:dyDescent="0.25"/>
    <row r="990" s="44" customFormat="1" x14ac:dyDescent="0.25"/>
    <row r="991" s="44" customFormat="1" x14ac:dyDescent="0.25"/>
    <row r="992" s="44" customFormat="1" x14ac:dyDescent="0.25"/>
    <row r="993" s="44" customFormat="1" x14ac:dyDescent="0.25"/>
    <row r="994" s="44" customFormat="1" x14ac:dyDescent="0.25"/>
    <row r="995" s="44" customFormat="1" x14ac:dyDescent="0.25"/>
    <row r="996" s="44" customFormat="1" x14ac:dyDescent="0.25"/>
    <row r="997" s="44" customFormat="1" x14ac:dyDescent="0.25"/>
    <row r="998" s="44" customFormat="1" x14ac:dyDescent="0.25"/>
    <row r="999" s="44" customFormat="1" x14ac:dyDescent="0.25"/>
    <row r="1000" s="44" customFormat="1" x14ac:dyDescent="0.25"/>
    <row r="1001" s="44" customFormat="1" x14ac:dyDescent="0.25"/>
    <row r="1002" s="44" customFormat="1" x14ac:dyDescent="0.25"/>
    <row r="1003" s="44" customFormat="1" x14ac:dyDescent="0.25"/>
    <row r="1004" s="44" customFormat="1" x14ac:dyDescent="0.25"/>
    <row r="1005" s="44" customFormat="1" x14ac:dyDescent="0.25"/>
    <row r="1006" s="44" customFormat="1" x14ac:dyDescent="0.25"/>
    <row r="1007" s="44" customFormat="1" x14ac:dyDescent="0.25"/>
    <row r="1008" s="44" customFormat="1" x14ac:dyDescent="0.25"/>
    <row r="1009" s="44" customFormat="1" x14ac:dyDescent="0.25"/>
    <row r="1010" s="44" customFormat="1" x14ac:dyDescent="0.25"/>
    <row r="1011" s="44" customFormat="1" x14ac:dyDescent="0.25"/>
    <row r="1012" s="44" customFormat="1" x14ac:dyDescent="0.25"/>
    <row r="1013" s="44" customFormat="1" x14ac:dyDescent="0.25"/>
    <row r="1014" s="44" customFormat="1" x14ac:dyDescent="0.25"/>
    <row r="1015" s="44" customFormat="1" x14ac:dyDescent="0.25"/>
    <row r="1016" s="44" customFormat="1" x14ac:dyDescent="0.25"/>
    <row r="1017" s="44" customFormat="1" x14ac:dyDescent="0.25"/>
    <row r="1018" s="44" customFormat="1" x14ac:dyDescent="0.25"/>
    <row r="1019" s="44" customFormat="1" x14ac:dyDescent="0.25"/>
    <row r="1020" s="44" customFormat="1" x14ac:dyDescent="0.25"/>
    <row r="1021" s="44" customFormat="1" x14ac:dyDescent="0.25"/>
    <row r="1022" s="44" customFormat="1" x14ac:dyDescent="0.25"/>
    <row r="1023" s="44" customFormat="1" x14ac:dyDescent="0.25"/>
    <row r="1024" s="44" customFormat="1" x14ac:dyDescent="0.25"/>
    <row r="1025" s="44" customFormat="1" x14ac:dyDescent="0.25"/>
    <row r="1026" s="44" customFormat="1" x14ac:dyDescent="0.25"/>
    <row r="1027" s="44" customFormat="1" x14ac:dyDescent="0.25"/>
    <row r="1028" s="44" customFormat="1" x14ac:dyDescent="0.25"/>
    <row r="1029" s="44" customFormat="1" x14ac:dyDescent="0.25"/>
    <row r="1030" s="44" customFormat="1" x14ac:dyDescent="0.25"/>
    <row r="1031" s="44" customFormat="1" x14ac:dyDescent="0.25"/>
    <row r="1032" s="44" customFormat="1" x14ac:dyDescent="0.25"/>
    <row r="1033" s="44" customFormat="1" x14ac:dyDescent="0.25"/>
    <row r="1034" s="44" customFormat="1" x14ac:dyDescent="0.25"/>
    <row r="1035" s="44" customFormat="1" x14ac:dyDescent="0.25"/>
    <row r="1036" s="44" customFormat="1" x14ac:dyDescent="0.25"/>
    <row r="1037" s="44" customFormat="1" x14ac:dyDescent="0.25"/>
    <row r="1038" s="44" customFormat="1" x14ac:dyDescent="0.25"/>
    <row r="1039" s="44" customFormat="1" x14ac:dyDescent="0.25"/>
    <row r="1040" s="44" customFormat="1" x14ac:dyDescent="0.25"/>
    <row r="1041" s="44" customFormat="1" x14ac:dyDescent="0.25"/>
    <row r="1042" s="44" customFormat="1" x14ac:dyDescent="0.25"/>
    <row r="1043" s="44" customFormat="1" x14ac:dyDescent="0.25"/>
    <row r="1044" s="44" customFormat="1" x14ac:dyDescent="0.25"/>
    <row r="1045" s="44" customFormat="1" x14ac:dyDescent="0.25"/>
    <row r="1046" s="44" customFormat="1" x14ac:dyDescent="0.25"/>
    <row r="1047" s="44" customFormat="1" x14ac:dyDescent="0.25"/>
    <row r="1048" s="44" customFormat="1" x14ac:dyDescent="0.25"/>
    <row r="1049" s="44" customFormat="1" x14ac:dyDescent="0.25"/>
    <row r="1050" s="44" customFormat="1" x14ac:dyDescent="0.25"/>
    <row r="1051" s="44" customFormat="1" x14ac:dyDescent="0.25"/>
    <row r="1052" s="44" customFormat="1" x14ac:dyDescent="0.25"/>
    <row r="1053" s="44" customFormat="1" x14ac:dyDescent="0.25"/>
    <row r="1054" s="44" customFormat="1" x14ac:dyDescent="0.25"/>
    <row r="1055" s="44" customFormat="1" x14ac:dyDescent="0.25"/>
    <row r="1056" s="44" customFormat="1" x14ac:dyDescent="0.25"/>
    <row r="1057" s="44" customFormat="1" x14ac:dyDescent="0.25"/>
    <row r="1058" s="44" customFormat="1" x14ac:dyDescent="0.25"/>
    <row r="1059" s="44" customFormat="1" x14ac:dyDescent="0.25"/>
    <row r="1060" s="44" customFormat="1" x14ac:dyDescent="0.25"/>
    <row r="1061" s="44" customFormat="1" x14ac:dyDescent="0.25"/>
    <row r="1062" s="44" customFormat="1" x14ac:dyDescent="0.25"/>
    <row r="1063" s="44" customFormat="1" x14ac:dyDescent="0.25"/>
    <row r="1064" s="44" customFormat="1" x14ac:dyDescent="0.25"/>
    <row r="1065" s="44" customFormat="1" x14ac:dyDescent="0.25"/>
    <row r="1066" s="44" customFormat="1" x14ac:dyDescent="0.25"/>
    <row r="1067" s="44" customFormat="1" x14ac:dyDescent="0.25"/>
    <row r="1068" s="44" customFormat="1" x14ac:dyDescent="0.25"/>
  </sheetData>
  <dataConsolidate link="1">
    <dataRefs count="12">
      <dataRef ref="E9:L81" sheet="Šiluma" r:id="rId1"/>
      <dataRef ref="E9:L81" sheet="Šiluma" r:id="rId2"/>
      <dataRef ref="E9:L81" sheet="Šiluma" r:id="rId3"/>
      <dataRef ref="E9:L81" sheet="Šiluma" r:id="rId4"/>
      <dataRef ref="E9:L81" sheet="Šiluma" r:id="rId5"/>
      <dataRef ref="E9:L81" sheet="Šiluma" r:id="rId6"/>
      <dataRef ref="E9:L81" sheet="Šiluma" r:id="rId7"/>
      <dataRef ref="E9:L81" sheet="Šiluma" r:id="rId8"/>
      <dataRef ref="E9:L81" sheet="Šiluma" r:id="rId9"/>
      <dataRef ref="E9:L81" sheet="Šiluma" r:id="rId10"/>
      <dataRef ref="E9:L81" sheet="Šiluma" r:id="rId11"/>
      <dataRef ref="E9:L81" sheet="Šiluma" r:id="rId12"/>
    </dataRefs>
  </dataConsolidate>
  <mergeCells count="13">
    <mergeCell ref="A4:A6"/>
    <mergeCell ref="B4:B6"/>
    <mergeCell ref="C4:C6"/>
    <mergeCell ref="D4:G4"/>
    <mergeCell ref="H4:J4"/>
    <mergeCell ref="K4:K6"/>
    <mergeCell ref="D5:D6"/>
    <mergeCell ref="E5:E6"/>
    <mergeCell ref="F5:F6"/>
    <mergeCell ref="G5:G6"/>
    <mergeCell ref="H5:H6"/>
    <mergeCell ref="I5:I6"/>
    <mergeCell ref="J5:J6"/>
  </mergeCells>
  <conditionalFormatting sqref="K1">
    <cfRule type="containsText" dxfId="3" priority="64" operator="containsText" text="BLOGAI">
      <formula>NOT(ISERROR(SEARCH("BLOGAI",K1)))</formula>
    </cfRule>
    <cfRule type="cellIs" dxfId="2" priority="65" operator="equal">
      <formula>"GERAI"</formula>
    </cfRule>
  </conditionalFormatting>
  <conditionalFormatting sqref="K2">
    <cfRule type="containsText" dxfId="1" priority="62" operator="containsText" text="BLOGAI">
      <formula>NOT(ISERROR(SEARCH("BLOGAI",K2)))</formula>
    </cfRule>
    <cfRule type="cellIs" dxfId="0" priority="63" operator="equal">
      <formula>"GERAI"</formula>
    </cfRule>
  </conditionalFormatting>
  <dataValidations count="2">
    <dataValidation type="list" allowBlank="1" showInputMessage="1" showErrorMessage="1" sqref="E2">
      <formula1>$M$2:$T$2</formula1>
    </dataValidation>
    <dataValidation type="list" allowBlank="1" showInputMessage="1" showErrorMessage="1" sqref="F2">
      <formula1>$M$3:$S$3</formula1>
    </dataValidation>
  </dataValidations>
  <pageMargins left="0.62992125984251968" right="0.23622047244094491" top="0.74803149606299213" bottom="0.74803149606299213" header="0.31496062992125984" footer="0.31496062992125984"/>
  <pageSetup paperSize="9" scale="63" fitToHeight="0" orientation="landscape"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MS</vt:lpstr>
      <vt:lpstr>MS!Print_Area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Alvydas Rojus</dc:creator>
  <cp:lastModifiedBy>Ramute Gailiene</cp:lastModifiedBy>
  <cp:lastPrinted>2020-02-14T08:44:03Z</cp:lastPrinted>
  <dcterms:created xsi:type="dcterms:W3CDTF">2016-08-12T06:40:43Z</dcterms:created>
  <dcterms:modified xsi:type="dcterms:W3CDTF">2020-06-03T08:18:52Z</dcterms:modified>
</cp:coreProperties>
</file>